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135" tabRatio="804"/>
  </bookViews>
  <sheets>
    <sheet name="Общий свод данных" sheetId="11" r:id="rId1"/>
    <sheet name="IT-опрос" sheetId="15" r:id="rId2"/>
    <sheet name="информация для bus.gov" sheetId="7" r:id="rId3"/>
    <sheet name="Пожелания респондентов" sheetId="17" r:id="rId4"/>
  </sheets>
  <definedNames>
    <definedName name="_xlnm._FilterDatabase" localSheetId="0" hidden="1">'Общий свод данных'!$A$1:$D$92</definedName>
  </definedNames>
  <calcPr calcId="152511"/>
</workbook>
</file>

<file path=xl/calcChain.xml><?xml version="1.0" encoding="utf-8"?>
<calcChain xmlns="http://schemas.openxmlformats.org/spreadsheetml/2006/main">
  <c r="D24" i="7" l="1"/>
  <c r="D29" i="7" l="1"/>
  <c r="D106" i="7" l="1"/>
  <c r="D100" i="7"/>
  <c r="D7" i="7" l="1"/>
  <c r="D12" i="7"/>
  <c r="D16" i="7" s="1"/>
  <c r="D19" i="7"/>
  <c r="D22" i="7" s="1"/>
  <c r="D33" i="7"/>
  <c r="D41" i="7"/>
  <c r="D40" i="7" s="1"/>
  <c r="D46" i="7"/>
  <c r="D51" i="7" s="1"/>
  <c r="D58" i="7"/>
  <c r="D57" i="7" s="1"/>
  <c r="D63" i="7"/>
  <c r="D62" i="7" s="1"/>
  <c r="D68" i="7"/>
  <c r="D67" i="7" s="1"/>
  <c r="D78" i="7"/>
  <c r="D77" i="7" s="1"/>
  <c r="D84" i="7"/>
  <c r="D83" i="7" s="1"/>
  <c r="D90" i="7"/>
  <c r="D89" i="7" s="1"/>
  <c r="D99" i="7"/>
  <c r="D105" i="7"/>
  <c r="D110" i="7"/>
  <c r="D112" i="7"/>
  <c r="D111" i="7" s="1"/>
  <c r="D82" i="7" l="1"/>
  <c r="D116" i="7"/>
  <c r="D94" i="7"/>
  <c r="D23" i="7"/>
  <c r="D35" i="7" s="1"/>
  <c r="D28" i="7"/>
  <c r="D6" i="7"/>
  <c r="D18" i="7" s="1"/>
  <c r="D11" i="7"/>
  <c r="D118" i="7"/>
  <c r="D121" i="7" s="1"/>
  <c r="D61" i="7"/>
  <c r="D53" i="7"/>
  <c r="D56" i="7" s="1"/>
  <c r="D96" i="7"/>
  <c r="D98" i="7" s="1"/>
  <c r="D74" i="7"/>
  <c r="D104" i="7"/>
  <c r="D88" i="7"/>
  <c r="D72" i="7"/>
  <c r="D66" i="7"/>
  <c r="D44" i="7"/>
  <c r="D38" i="7" l="1"/>
  <c r="D122" i="7" s="1"/>
  <c r="D126" i="7" s="1"/>
  <c r="D76" i="7"/>
  <c r="D75" i="11"/>
  <c r="D67" i="11"/>
  <c r="D76" i="11" l="1"/>
  <c r="D68" i="11"/>
  <c r="D57" i="11"/>
  <c r="D46" i="11"/>
  <c r="D45" i="11" l="1"/>
  <c r="D44" i="11"/>
  <c r="D43" i="11"/>
  <c r="D23" i="11"/>
  <c r="D22" i="11"/>
  <c r="D5" i="11" l="1"/>
  <c r="D26" i="11"/>
  <c r="D66" i="11"/>
  <c r="D74" i="11"/>
</calcChain>
</file>

<file path=xl/sharedStrings.xml><?xml version="1.0" encoding="utf-8"?>
<sst xmlns="http://schemas.openxmlformats.org/spreadsheetml/2006/main" count="483" uniqueCount="257">
  <si>
    <t>№ показателя</t>
  </si>
  <si>
    <t>Показатели</t>
  </si>
  <si>
    <t>1.</t>
  </si>
  <si>
    <t>х</t>
  </si>
  <si>
    <t>1.1.</t>
  </si>
  <si>
    <t>1.1.1.</t>
  </si>
  <si>
    <t>1.1.2.</t>
  </si>
  <si>
    <t>На официальном сайте в информационно-телекоммуникационной сети "Интернет"</t>
  </si>
  <si>
    <t>1.2.</t>
  </si>
  <si>
    <t>Наличие на официальном сайте организации информации о дистанционных способах обратной связи и взаимодействия с получателями услуг и их функционирование</t>
  </si>
  <si>
    <t>1.2.1.</t>
  </si>
  <si>
    <t>- абонентского номера телефона;</t>
  </si>
  <si>
    <t xml:space="preserve">- адреса электронной почты; </t>
  </si>
  <si>
    <t xml:space="preserve">- электронных сервисов (форма для подачи электронного обращения (жалобы, предложения), получение консультации по оказываемым услугам и пр.); </t>
  </si>
  <si>
    <t>- раздела официального сайта «Часто задаваемые вопросы»;</t>
  </si>
  <si>
    <t>- технической возможности выражения получателем услуг мнения о качестве условий оказания услуг организацией социальной сферы (наличие анкеты для опроса граждан или гиперссылки на нее);</t>
  </si>
  <si>
    <t>Показатели, характеризующие комфортность условий предоставления услуг, в том числе время ожидания предоставления услуг</t>
  </si>
  <si>
    <t>2.1.</t>
  </si>
  <si>
    <t>1) Наличие комфортной зоны отдыха (ожидания) оборудованной соответствующей мебелью;</t>
  </si>
  <si>
    <t>2) Наличие и понятность навигации внутри организации;</t>
  </si>
  <si>
    <t>3) Наличие и доступность питьевой воды;</t>
  </si>
  <si>
    <t>4) Наличие и доступность санитарно-гигиенических помещений;</t>
  </si>
  <si>
    <t>5) Санитарное состояние помещений;</t>
  </si>
  <si>
    <t>Показатели, характеризующие доступность услуг для инвалидов</t>
  </si>
  <si>
    <t>3.1.</t>
  </si>
  <si>
    <t>3.1.1.</t>
  </si>
  <si>
    <t>1) оборудованных входных групп пандусами (подъемными платформами);</t>
  </si>
  <si>
    <t xml:space="preserve">2) выделенных стоянок для автотранспортных средств инвалидов; </t>
  </si>
  <si>
    <t xml:space="preserve">3) адаптированных лифтов, поручней, расширенных дверных проемов; </t>
  </si>
  <si>
    <t xml:space="preserve">4) сменных кресел-колясок; </t>
  </si>
  <si>
    <t>3.2.</t>
  </si>
  <si>
    <t>3.2.1.</t>
  </si>
  <si>
    <t xml:space="preserve">1) дублирование для инвалидов по слуху и зрению звуковой и зрительной информации; </t>
  </si>
  <si>
    <t xml:space="preserve">2) дублирование надписей, знаков и иной текстовой и графической информации знаками, выполненными рельефно-точечным шрифтом Брайля; </t>
  </si>
  <si>
    <t xml:space="preserve">3) возможность предоставления инвалидам по слуху (слуху и зрению) услуг сурдопереводчика (тифлосурдопереводчика); </t>
  </si>
  <si>
    <t>6) наличие возможности предоставления услуги в дистанционном режиме или на дому.</t>
  </si>
  <si>
    <t>Численность респондентов</t>
  </si>
  <si>
    <t>1.1 Соответствие информации о деятельности организации социальной сферы, размещенной на общедоступных информационных ресурсах, ее содержанию и порядку (форме), установленным законодательными и иными нормативными правовыми актами Российской Федерации*</t>
  </si>
  <si>
    <t>1.1.1 - Соответствие информации о деятельности организации социальной сферы, размещенной на информационных стендах в помещении организации социальной сферы, ее содержанию и порядку (форме), установленным нормативными правовыми актами.</t>
  </si>
  <si>
    <t>в наличии (числитель)</t>
  </si>
  <si>
    <t>всего (знаменатель)</t>
  </si>
  <si>
    <t>1.1.1. Округление</t>
  </si>
  <si>
    <t>Проверка</t>
  </si>
  <si>
    <t>1.1.2 - Соответствие информации о деятельности организации социальной сферы, размещенной на официальном сайте организации социальной сферы, ее содержанию и порядку (форме), установленным нормативными правовыми актами.</t>
  </si>
  <si>
    <t xml:space="preserve">Объем информации (количество материалов/единиц информации), размещенной на официальном сайте организации по отношению к количеству материалов, размещение которых установлено нормативными правовыми актами </t>
  </si>
  <si>
    <t>1.1.2. Округление</t>
  </si>
  <si>
    <t>Округление 1.1.</t>
  </si>
  <si>
    <t>1.2 Наличие на официальном сайте организации социальной сферы информации о дистанционных способах обратной связи и взаимодействия с получателями услуг и их функционирование*</t>
  </si>
  <si>
    <r>
      <t xml:space="preserve">Отсутствуют или не функционируют дистанционные способы взаимодействия </t>
    </r>
    <r>
      <rPr>
        <sz val="11"/>
        <color rgb="FFFF0000"/>
        <rFont val="Calibri"/>
        <family val="2"/>
        <charset val="204"/>
        <scheme val="minor"/>
      </rPr>
      <t xml:space="preserve">ИЛИ </t>
    </r>
    <r>
      <rPr>
        <sz val="11"/>
        <color theme="1"/>
        <rFont val="Calibri"/>
        <family val="2"/>
        <charset val="204"/>
        <scheme val="minor"/>
      </rPr>
      <t xml:space="preserve">Количество функционирующих дистанционных способов взаимодействия (от одного до трех способов включительно) </t>
    </r>
    <r>
      <rPr>
        <sz val="11"/>
        <color rgb="FFFF0000"/>
        <rFont val="Calibri"/>
        <family val="2"/>
        <charset val="204"/>
        <scheme val="minor"/>
      </rPr>
      <t xml:space="preserve">ИЛИ </t>
    </r>
    <r>
      <rPr>
        <sz val="11"/>
        <color theme="1"/>
        <rFont val="Calibri"/>
        <family val="2"/>
        <charset val="204"/>
        <scheme val="minor"/>
      </rPr>
      <t>В наличии и функционируют более трех дистанционных способов взаимодействия</t>
    </r>
  </si>
  <si>
    <t>Округление 1.2.</t>
  </si>
  <si>
    <t>1.3.</t>
  </si>
  <si>
    <t xml:space="preserve"> 1.3 Доля получателей услуг, удовлетворенных открытостью, полнотой и доступностью информации о деятельности организации социальной сферы</t>
  </si>
  <si>
    <t>1.3.1 - Удовлетворенность качеством,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сферы.</t>
  </si>
  <si>
    <t xml:space="preserve">Число получателей услуг, удовлетворенных качеством,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 по отношению к числу опрошенных получателей услуг, ответивших на соответствующий вопрос анкеты </t>
  </si>
  <si>
    <t>числитель</t>
  </si>
  <si>
    <t>знаменатель</t>
  </si>
  <si>
    <t>Округление 1.3.1.</t>
  </si>
  <si>
    <t>1.3.2 - Удовлетворенность качеством, полнотой и доступностью информации о деятельности организации социальной сферы, размещенной на официальном сайте организации социальной сферы в сети «Интернет».</t>
  </si>
  <si>
    <t>Округление 1.3.2.</t>
  </si>
  <si>
    <t>Округление 1.3.</t>
  </si>
  <si>
    <t>ИТОГО Раздел 1</t>
  </si>
  <si>
    <t>Значение на БАС ГОВ</t>
  </si>
  <si>
    <t>Расчетное значение БАС ГОВ</t>
  </si>
  <si>
    <t>Итоговое значение в части показателей, характеризующих общий критерий оценки</t>
  </si>
  <si>
    <t>2.1 Обеспечение в организации социальной сферы комфортных условий предоставления услуг*</t>
  </si>
  <si>
    <t>2.1.1 - Наличие комфортных условий для предоставления услуг, например: наличие комфортной зоны отдыха (ожидания), оборудованной соответствующей мебелью; наличие и понятность навигации внутри организации социальной сферы; наличие и доступность питьевой воды; наличие и доступность санитарно-гигиенических помещений; санитарное состояние помещений организации социальной сферы; транспортная доступность (возможность доехать до организации социальной сферы на общественном транспорте, наличие парковки); доступность записи на получение услуги (по телефону, на официальном сайте организации социальной сферы в сети Интернет, посредством Единого портала государственных и муниципальных услуг, при личном посещении в регистратуре или у специалиста организации социальной сферы и пр.); иные параметры комфортных условий, установленные ведомственным актом уполномоченного федерального органа исполнительной власти.</t>
  </si>
  <si>
    <r>
      <t xml:space="preserve">Отсутствуют комфортные условия </t>
    </r>
    <r>
      <rPr>
        <sz val="11"/>
        <color rgb="FFFF0000"/>
        <rFont val="Calibri"/>
        <family val="2"/>
        <charset val="204"/>
        <scheme val="minor"/>
      </rPr>
      <t>ИЛИ</t>
    </r>
    <r>
      <rPr>
        <sz val="11"/>
        <color theme="1"/>
        <rFont val="Calibri"/>
        <family val="2"/>
        <charset val="204"/>
        <scheme val="minor"/>
      </rPr>
      <t xml:space="preserve"> Количество комфортных условий для предоставления услуг (от одного до четырех включительно) </t>
    </r>
    <r>
      <rPr>
        <sz val="11"/>
        <color rgb="FFFF0000"/>
        <rFont val="Calibri"/>
        <family val="2"/>
        <charset val="204"/>
        <scheme val="minor"/>
      </rPr>
      <t>ИЛИ</t>
    </r>
    <r>
      <rPr>
        <sz val="11"/>
        <color theme="1"/>
        <rFont val="Calibri"/>
        <family val="2"/>
        <charset val="204"/>
        <scheme val="minor"/>
      </rPr>
      <t xml:space="preserve"> Наличие пяти и более комфортных условий для предоставления услуг </t>
    </r>
  </si>
  <si>
    <t xml:space="preserve">Отсутствуют комфортные условия ИЛИ Количество комфортных условий для предоставления услуг (от одного до четырех включительно) ИЛИ Наличие пяти и более комфортных условий для предоставления услуг </t>
  </si>
  <si>
    <t>Округление 2.1.</t>
  </si>
  <si>
    <t>2.3.</t>
  </si>
  <si>
    <t xml:space="preserve"> 2.3 Доля получателей услуг удовлетворенных комфортностью предоставления услуг организацией социальной сферы</t>
  </si>
  <si>
    <t xml:space="preserve">Число получателей услуг, удовлетворенных комфортностью предоставления услуг организацией социальной сферы, по отношению к числу опрошенных получателей услуг, ответивших на данный вопрос </t>
  </si>
  <si>
    <t xml:space="preserve">округление п. 2.2. </t>
  </si>
  <si>
    <t>ИТОГО Раздел 2</t>
  </si>
  <si>
    <t>Расчетное значение п.2 Бас Гов</t>
  </si>
  <si>
    <t>3.1 Оборудование помещений организации социальной сферы и прилегающей к ней территории с учетом доступности для инвалидов*</t>
  </si>
  <si>
    <t>3.1.1 - Наличие в помещениях организации социальной сферы и на прилегающей к ней территории: оборудованных входных групп пандусами (подъемными платформами); выделенных стоянок для автотранспортных средств инвалидов; адаптированных лифтов, поручней, расширенных дверных проемов; сменных кресел-колясок; специально оборудованных санитарно-гигиенических помещений в организации социальной сферы.</t>
  </si>
  <si>
    <r>
      <t xml:space="preserve">Отсутствуют условия доступности для инвалидов </t>
    </r>
    <r>
      <rPr>
        <sz val="11"/>
        <color rgb="FFFF0000"/>
        <rFont val="Calibri"/>
        <family val="2"/>
        <charset val="204"/>
        <scheme val="minor"/>
      </rPr>
      <t>ИЛИ</t>
    </r>
    <r>
      <rPr>
        <sz val="11"/>
        <color theme="1"/>
        <rFont val="Calibri"/>
        <family val="2"/>
        <charset val="204"/>
        <scheme val="minor"/>
      </rPr>
      <t xml:space="preserve"> Количество условий доступности организации для инвалидов (от одного до четырех)  </t>
    </r>
    <r>
      <rPr>
        <sz val="11"/>
        <color rgb="FFFF0000"/>
        <rFont val="Calibri"/>
        <family val="2"/>
        <charset val="204"/>
        <scheme val="minor"/>
      </rPr>
      <t>ИЛИ</t>
    </r>
    <r>
      <rPr>
        <sz val="11"/>
        <color theme="1"/>
        <rFont val="Calibri"/>
        <family val="2"/>
        <charset val="204"/>
        <scheme val="minor"/>
      </rPr>
      <t xml:space="preserve"> Наличие пяти и более условий доступности для инвалидов </t>
    </r>
  </si>
  <si>
    <t>округление 3.1.</t>
  </si>
  <si>
    <t>3.2 Обеспечение в организации социальной сферы условий доступности, позволяющих инвалидам получать услуги наравне с другими</t>
  </si>
  <si>
    <t>3.2.1 - Наличие в организации социальной сферы условий доступности, позволяющих инвалидам получать услуги наравне с другими: дублирование для инвалидов по слуху и зрению звуковой и зрительной информации; дублирование надписей, знаков и иной текстовой и графической информации знаками, выполненными рельефно-точечным шрифтом Брайля; возможность предоставления инвалидам по слуху (слуху и зрению) услуг сурдопереводчика (тифлосурдопереводчика); наличие альтернативной версии официального сайта организации социальной сферы в сети Интернет для инвалидов по зрению; помощь, оказываемая работниками организации социальной сферы, прошедшими необходимое обучение (инструктирование) по сопровождению инвалидов в помещениях организации социальной сферы и на прилегающей территории; наличие возможности предоставления услуги в дистанционном режиме или на дому.</t>
  </si>
  <si>
    <r>
      <t xml:space="preserve">Отсутствуют условия доступности, позволяющие инвалидам получать услуги наравне с другими  </t>
    </r>
    <r>
      <rPr>
        <sz val="11"/>
        <color rgb="FFFF0000"/>
        <rFont val="Calibri"/>
        <family val="2"/>
        <charset val="204"/>
        <scheme val="minor"/>
      </rPr>
      <t xml:space="preserve">ИЛИ </t>
    </r>
    <r>
      <rPr>
        <sz val="11"/>
        <color theme="1"/>
        <rFont val="Calibri"/>
        <family val="2"/>
        <charset val="204"/>
        <scheme val="minor"/>
      </rPr>
      <t xml:space="preserve">Количество условий доступности, позволяющих инвалидам получать услуги наравне с другими (от одного до четырех)  </t>
    </r>
    <r>
      <rPr>
        <sz val="11"/>
        <color rgb="FFFF0000"/>
        <rFont val="Calibri"/>
        <family val="2"/>
        <charset val="204"/>
        <scheme val="minor"/>
      </rPr>
      <t>ИЛИ</t>
    </r>
    <r>
      <rPr>
        <sz val="11"/>
        <color theme="1"/>
        <rFont val="Calibri"/>
        <family val="2"/>
        <charset val="204"/>
        <scheme val="minor"/>
      </rPr>
      <t xml:space="preserve"> Наличие пяти и более условий доступности </t>
    </r>
  </si>
  <si>
    <t>округление 3.2.</t>
  </si>
  <si>
    <t>3.3.</t>
  </si>
  <si>
    <t>3.3 Доля получателей услуг, удовлетворенных доступностью услуг для инвалидов</t>
  </si>
  <si>
    <t>3.3.1 - Удовлетворенность доступностью услуг для инвалидов.</t>
  </si>
  <si>
    <t xml:space="preserve">Число получателей услуг-инвалидов, удовлетворенных доступностью услуг для инвалидов, по отношению к числу опрошенных получателей услуг- инвалидов, ответивших на соответствующий вопрос анкеты </t>
  </si>
  <si>
    <t>Округление 3.3.</t>
  </si>
  <si>
    <t>ИТОГО Раздел 3</t>
  </si>
  <si>
    <t>Расчетное значение п.3 Бас Гов</t>
  </si>
  <si>
    <t>4.1.</t>
  </si>
  <si>
    <t>4.1 Доля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 при непосредственном обращении в организацию социальной сферы</t>
  </si>
  <si>
    <t>4.1.1 -  Удовлетворенность доброжелательностью, вежливостью работников организации социальной сферы, обеспечивающих первичный контакт и информирование получателя услуги (работники справочной, приемного отделения, регистратуры, кассы и прочие работники) при непосредственном обращении в организацию социальной сферы.</t>
  </si>
  <si>
    <t xml:space="preserve">Число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услуги, по отношению к числу опрошенныхполучателей услуг, ответивших на соответствующий вопрос анкеты </t>
  </si>
  <si>
    <t>Округление 4.1.</t>
  </si>
  <si>
    <t>4.2.</t>
  </si>
  <si>
    <t>4.2 Доля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 при обращении в организацию социальной сферы</t>
  </si>
  <si>
    <t>4.2.1 - Удовлетворенность доброжелательностью, вежливостью работников организации социальной сферы, обеспечивающих непосредственное оказание услуги (врачи, социальные работники, работники, осуществляющие экспертно-реабилитационную диагностику, преподаватели, тренеры, инструкторы, библиотекари, экскурсоводы и прочие работники) при обращении в организацию социальной сферы.</t>
  </si>
  <si>
    <t>Число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услуги, по отношению к числу опрошенных получателей услуг, ответивших на соответствующий вопрос анкеты</t>
  </si>
  <si>
    <t>Числитель</t>
  </si>
  <si>
    <t>Знаменатель</t>
  </si>
  <si>
    <t>Округление 4.2.</t>
  </si>
  <si>
    <t>4.3.</t>
  </si>
  <si>
    <t>4.3 Доля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</t>
  </si>
  <si>
    <t>4.3.1 - Удовлетворенность доброжелательностью, вежливостью работников организации социальной сферы при использовании дистанционных форм взаимодействия (по телефону, по электронной почте, с помощью электронных сервисов (подачи электронного обращения (жалобы, предложения), получения консультации по оказываемым услугам и пр.).</t>
  </si>
  <si>
    <t>Число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взаимодействия, по отношению к числу опрошенных получателей услуг, ответивших на соответствующий вопрос анкеты</t>
  </si>
  <si>
    <t>Округление 4.3.</t>
  </si>
  <si>
    <t>ИТОГО Раздел 4</t>
  </si>
  <si>
    <t>Расчетное значение п.4 Бас гов</t>
  </si>
  <si>
    <t>5.1.</t>
  </si>
  <si>
    <t>5.1 Доля получателей услуг, которые готовы рекомендовать организацию социальной сферы родственникам и знакомым (могли бы ее рекомендовать, если бы была возможность выбора организации социальной сферы)*</t>
  </si>
  <si>
    <t>5.1.1 - Готовность получателей услуг рекомендовать организацию социальной сферы родственникам и знакомым</t>
  </si>
  <si>
    <t xml:space="preserve">Число получателей услуг, которые готовы рекомендовать организацию родственникам и знакомым (могли бы ее рекомендовать, если бы была возможность выбора организации, по отношению к числу опрошенных получателей услуг, ответивших на соответствующий вопрос анкеты </t>
  </si>
  <si>
    <t>Округление 5.1.</t>
  </si>
  <si>
    <t>5.2.</t>
  </si>
  <si>
    <t>5.2 Доля получателей услуг, удовлетворенных организационными условиями предоставления услуг</t>
  </si>
  <si>
    <t>5.2.1 - Удовлетворенность получателей услуг организационными условиями оказания услуг, например: наличием и понятностью навигации внутри организации социальной сферы; графиком работы организации социальной сферы (подразделения, отдельных специалистов, графиком прихода социального работника на дом и пр.).</t>
  </si>
  <si>
    <t>Число получателей услуг, удовлетворенных организационными условиями предоставления услуг, по отношению к числу опрошенных получателей услуг ответивших на соответствующий вопрос анкеты</t>
  </si>
  <si>
    <t>Округление 5.2.</t>
  </si>
  <si>
    <t>5.3.</t>
  </si>
  <si>
    <t>5.3 Доля получателей услуг, удовлетворенных в целом условиями оказания услуг в организации социальной сферы*</t>
  </si>
  <si>
    <t>5.3.1 - Удовлетворенность получателей услуг в целом условиями оказания услуг в организации социальной сферы.</t>
  </si>
  <si>
    <t>Число получателей услуг, удовлетворенных в целом условиями оказания услуг в организации социальной сферы, по отношению к числу опрошенных получателей услуг, ответивших на соответствующий вопрос анкеты</t>
  </si>
  <si>
    <t>Округление 5.3.</t>
  </si>
  <si>
    <t>ИТОГО Раздел 5</t>
  </si>
  <si>
    <t>Расчетное значение п.5  Бас Гов</t>
  </si>
  <si>
    <t>Итоговое значение комплексного показателя</t>
  </si>
  <si>
    <t>Итого комплексный показатель</t>
  </si>
  <si>
    <t>расчетное значение БАС ГОВ</t>
  </si>
  <si>
    <t>Разница с БАС ГОВ</t>
  </si>
  <si>
    <t xml:space="preserve">Объем информации (количество материалов/единиц информации), размещенной на информационных стендах в помещении организации по отношению к количеству материалов, размещение которых установлено нормативными правовыми актами </t>
  </si>
  <si>
    <t xml:space="preserve">Число получателей услуг, удовлетворенных качеством, полнотой и доступностью информации о деятельности организации социальной сферы, размещенной на официальном сайте организации социальной сферы по отношению к числу опрошенных получателей услуг, ответивших на соответствующий вопрос анкеты </t>
  </si>
  <si>
    <t>Наличие/ отсутствие критерия
(1 /0, либо 1/0,5/0)</t>
  </si>
  <si>
    <t>Доля получателей услуг, удовлетворенных открытостью, полнотой и доступностью информации о деятельности организации социальной сферы</t>
  </si>
  <si>
    <t>1.3.1.</t>
  </si>
  <si>
    <t>Доля получателей услуг, удовлетворенных  качеством, полнотой и доступностью информации о деятельности организации, размещенной на информационных стендах в помещении</t>
  </si>
  <si>
    <t>1.3.2.</t>
  </si>
  <si>
    <t>Доля получателей услуг, удовлетворенных качеством, полнотой и доступностью информации о деятельности организации, размещенной на официальном сайте</t>
  </si>
  <si>
    <t>2.3</t>
  </si>
  <si>
    <t>Доля получателей услуг, удовлетворенных комфортностью предоставления услуг организацией социальной сферы</t>
  </si>
  <si>
    <t>3.</t>
  </si>
  <si>
    <t>Доля получателей услуг, удовлетворенных доступностью услуг для инвалидов</t>
  </si>
  <si>
    <t>4.</t>
  </si>
  <si>
    <t>Доля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 при непосредственном обращении в организацию социальной сферы</t>
  </si>
  <si>
    <t>Доля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 при обращении в организацию социальной сферы</t>
  </si>
  <si>
    <t>Доля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</t>
  </si>
  <si>
    <t>5.</t>
  </si>
  <si>
    <t>Показатели, характеризующие удовлетворенность условиями оказания услуг</t>
  </si>
  <si>
    <t>Доля получателей услуг, которые готовы рекомендовать организацию социальной сферы родственникам и знакомым (могли бы ее рекомендовать, если бы была возможность выбора организации социальной сферы)*</t>
  </si>
  <si>
    <t>Доля получателей услуг, удовлетворенных организационными условиями предоставления услуг</t>
  </si>
  <si>
    <t>Доля получателей услуг, удовлетворенных в целом условиями оказания услуг в организации социальной сферы*</t>
  </si>
  <si>
    <t>Показатели, характеризующие открытость и доступность информации об организации культуры</t>
  </si>
  <si>
    <t>Соответствие информации о деятельности организации культуры, размещенной на общедоступных информационных ресурсах, ее содержанию и порядку (форме), установленным нормативными правовыми актами</t>
  </si>
  <si>
    <t>На информационных стендах в помещении  организации</t>
  </si>
  <si>
    <t>1. Полное и сокращенное наименование организации культуры, почтовый адрес, контактные телефоны и адреса электронной почты</t>
  </si>
  <si>
    <t xml:space="preserve">2. Место нахождения организации культуры </t>
  </si>
  <si>
    <t>3. Дата создания организации культуры, сведения об учредителе/учредителях, контактные телефоны, адрес сайта, адреса электронной почты учредителя/учредителей</t>
  </si>
  <si>
    <t>4. Учредительные документы (копия устава организации культуры, свидетельство о государственной регистрации, решения учредителя о создании организации культуры и назначении ее руководителя, положения о филиалах и представительствах (при наличии))</t>
  </si>
  <si>
    <t>5. Структура и органы управления организации культуры; фамилии, имена, отчества и должности руководителей организации культуры, ее структурных подразделений и филиалов (при их наличии), контактные телефоны, адреса сайтов структурных подразделений (при наличии), адреса электронной почты</t>
  </si>
  <si>
    <t>6. Режим, график работы организации культуры</t>
  </si>
  <si>
    <t>I. Общая информация об организации культуры</t>
  </si>
  <si>
    <t>II. Информация о деятельности организации культуры</t>
  </si>
  <si>
    <t xml:space="preserve">7. Виды предоставляемых услуг организацией культуры </t>
  </si>
  <si>
    <t>8. Перечень оказываемых платных услуг (при наличии)*; цены (тарифы) на услуги (при наличии платных услуг), копии документов о порядке предоставления услуг за плату, нормативных правовых актов, устанавливающих цены (тарифы) на услуги (при наличии платных услуг) *</t>
  </si>
  <si>
    <t>9. Материально-техническое обеспечение предоставления услуг</t>
  </si>
  <si>
    <t>10. Копия плана финансово-хозяйственной деятельности организации культуры, утвержденного в установленном законодательством Российской Федерации порядке, или бюджетной сметы (информация об объеме предоставляемых услуг)</t>
  </si>
  <si>
    <t>11. Информация о планируемых мероприятиях (анонсы, афиши, акции), новости, события</t>
  </si>
  <si>
    <t>12. Копии лицензий на осуществление деятельность, подлежащей лицензированию в соответствии с законодательством Российской Федерации (при осуществлении соответствующих видов деятельности)*</t>
  </si>
  <si>
    <t>III. Информация о независимой оценке качества</t>
  </si>
  <si>
    <t>13. Результаты независимой оценки качества условий оказания услуг, планы по улучшению качества работы организации культуры (по устранению недостатков, выявленных по итогам независимой оценки качества)</t>
  </si>
  <si>
    <t xml:space="preserve">1. Полное и сокращенное наименование организации культуры, почтовый адрес, контактные телефоны и адреса электронной почты </t>
  </si>
  <si>
    <t>2. Место нахождения организации культуры и ее филиалов (при наличии)</t>
  </si>
  <si>
    <t>4.Учредительные документы (копия устава организации культуры, свидетельство о государственной регистрации, решения учредителя о создании организации культуры и назначении ее руководителя, положения о филиалах и представительствах (при наличии))</t>
  </si>
  <si>
    <t>5.Структура и органы управления организации культуры; фамилии, имена, отчества и должности руководителей организации культуры, ее структурных подразделений и филиалов (при их наличии), контактные телефоны, адреса сайтов структурных подразделений (при наличии), адреса электронной почты</t>
  </si>
  <si>
    <t xml:space="preserve">Обеспечение в организации комфортных условий для предоставления услуг </t>
  </si>
  <si>
    <t>6) Возможность бронирования услуги/доступность записи на получение услуги (по телефону, с использованием сети «Интернет» на сайте организации, при личном посещении и пр.)</t>
  </si>
  <si>
    <t>Оборудование помещений организации культуры и прилегающей к ней территории с учетом доступности для инвалидов</t>
  </si>
  <si>
    <t xml:space="preserve"> Наличие в помещениях организации и на прилегающей к ней территории: </t>
  </si>
  <si>
    <t>Наличие в организации условий доступности, позволяющих инвалидам получать услуги наравне с другими</t>
  </si>
  <si>
    <t>не требуется</t>
  </si>
  <si>
    <t>4. Показатели, характеризующие доброжелательность, вежливость работников  организаций культуры</t>
  </si>
  <si>
    <t>Минимальное количество анкет</t>
  </si>
  <si>
    <t>ПОТОК ОДНОМЕРНЫХ РАСПРЕДЕЛЕНИЙ</t>
  </si>
  <si>
    <t>Таблица №1</t>
  </si>
  <si>
    <t>1. При посещении организации культуры обращались ли Вы к информации о ее деятельности, размещенной на информационных стендах в помещениях организации?</t>
  </si>
  <si>
    <t>Валидные</t>
  </si>
  <si>
    <t>Значения</t>
  </si>
  <si>
    <t>Частота</t>
  </si>
  <si>
    <t>%от опрошенных</t>
  </si>
  <si>
    <t>%от ответивших</t>
  </si>
  <si>
    <t>1. Да</t>
  </si>
  <si>
    <t>2. Нет</t>
  </si>
  <si>
    <t>Итого ответивших:</t>
  </si>
  <si>
    <t>Таблица №2</t>
  </si>
  <si>
    <t>2. Удовлетворены ли Вы открытостью, полнотой и доступностью информации о деятельности организации культуры, размещенной на информационных стендах в помещении организации?</t>
  </si>
  <si>
    <t>Таблица №3</t>
  </si>
  <si>
    <t>3. Пользовались ли Вы официальным сайтом организации культуры, чтобы получить информацию о ее деятельности?</t>
  </si>
  <si>
    <t>Таблица №4</t>
  </si>
  <si>
    <t>4. Удовлетворены ли Вы открытостью, полнотой и доступностью информации о деятельности организации культуры, размещенной на ее официальном сайте в информационно-телекоммуникационной сети «Интернет»?</t>
  </si>
  <si>
    <t>Таблица №5</t>
  </si>
  <si>
    <t>5. Удовлетворены ли Вы комфортностью условий предоставления услуг в организации культуры?</t>
  </si>
  <si>
    <t>Таблица №6</t>
  </si>
  <si>
    <t>6. Имеете ли Вы (Ваш ребенок) установленную группу инвалидности?</t>
  </si>
  <si>
    <t>Таблица №7</t>
  </si>
  <si>
    <t>7. Удовлетворены ли Вы доступностью предоставления услуг для инвалидов в организации культуры?</t>
  </si>
  <si>
    <t>Таблица №8</t>
  </si>
  <si>
    <t>8. Удовлетворены ли Вы доброжелательностью, вежливостью работников организации культуры, обеспечивающих первичный контакт и информирование получателя услуги при непосредственном обращении в организацию?</t>
  </si>
  <si>
    <t>Таблица №9</t>
  </si>
  <si>
    <t>9. Удовлетворены ли Вы доброжелательностью и вежливостью работников организации культуры, обеспечивающих непосредственное оказание услуги при обращении в организацию?</t>
  </si>
  <si>
    <t>Таблица №10</t>
  </si>
  <si>
    <t>Таблица №11</t>
  </si>
  <si>
    <t>11. Удовлетворены ли Вы доброжелательностью и вежливостью работников организации культуры, с которыми взаимодействовали в дистанционной форме (по телефону, по электронной почте, с помощью электронных сервисов (для подачи электронного обращения (жалобы, предложения), получения консультации по оказываемым услугам) и в прочих дистанционных формах)?</t>
  </si>
  <si>
    <t>Таблица №12</t>
  </si>
  <si>
    <t>12. Готовы ли Вы рекомендовать данную организацию культуры родственникам и знакомым?</t>
  </si>
  <si>
    <t>Таблица №13</t>
  </si>
  <si>
    <t>13. Удовлетворены ли Вы организационными условиями предоставления услуг (графиком работы образовательной организации (подразделения, отдельных специалистов и прочие); навигацией внутри организации (наличие информационных табличек, указателей, сигнальных табло, инфоматов и прочие)?</t>
  </si>
  <si>
    <t>Таблица №14</t>
  </si>
  <si>
    <t>14. Удовлетворены ли Вы в целом условиями оказания услуг в организации культуры?</t>
  </si>
  <si>
    <t>Таблица №15</t>
  </si>
  <si>
    <t>16. Ваш пол</t>
  </si>
  <si>
    <t>1. Мужской</t>
  </si>
  <si>
    <t>2. Женский</t>
  </si>
  <si>
    <t>Таблица №16</t>
  </si>
  <si>
    <t>17. Ваш возраст</t>
  </si>
  <si>
    <t>до 17 лет</t>
  </si>
  <si>
    <t>* Пропуски: 0 из 450 (0,0%)</t>
  </si>
  <si>
    <t>* Пропуски: 35 из 450 (7,8%)</t>
  </si>
  <si>
    <t>* Пропуски: 363 из 450 (80,7%)</t>
  </si>
  <si>
    <t>10. Пользовались ли Вы какими-либо дистанционными способами взаимодействия с организацией культуры (телефон, электронная почта, электронный сервис (форма для подачи электронного обращения (жалобы, предложения), получение консультации по оказываемым услугам), раздел «Часто задаваемые вопросы», анкета для опроса граждан на сайте и прочие.)?</t>
  </si>
  <si>
    <t>* Пропуски: 31 из 450 (6,9%)</t>
  </si>
  <si>
    <t>от 18 до 35 лет</t>
  </si>
  <si>
    <t>от 36 до 59 лет</t>
  </si>
  <si>
    <t>от 60 лет и старше</t>
  </si>
  <si>
    <t>Ждём открытия после ремонта!</t>
  </si>
  <si>
    <t>Ждем новых экспозиций после ремонта</t>
  </si>
  <si>
    <t>Мне очень нравится наш музей</t>
  </si>
  <si>
    <t>Желаю, чтоб расширили свой музейный комплекс для выставочных и лекционных залов. Ну и все ваши очень интересные идеи воплотились.</t>
  </si>
  <si>
    <t>Персонал учреждения должен быть заинтересован в данной работе и не меняется ежегодно</t>
  </si>
  <si>
    <t>Замечательный музей
Спасибо за внимание, работу.</t>
  </si>
  <si>
    <t>Спасибо за труд.</t>
  </si>
  <si>
    <t>все хорошо.</t>
  </si>
  <si>
    <t>Спасибо 🙂</t>
  </si>
  <si>
    <t>Хотелось чтобы по больше было информации про Хакасии и её коренных жителей</t>
  </si>
  <si>
    <t>Предложений нет, всё устраивает</t>
  </si>
  <si>
    <t>Всё хорошо</t>
  </si>
  <si>
    <t>Всё понравилось!</t>
  </si>
  <si>
    <t>Музей топ</t>
  </si>
  <si>
    <t>Всё нравиться.</t>
  </si>
  <si>
    <t>Класс!!!</t>
  </si>
  <si>
    <t>Всё очень хорошо!</t>
  </si>
  <si>
    <t>АУ «Ширинский районный краеведческий
музей им. Д. С. Лалетина»</t>
  </si>
  <si>
    <t>Предложения по улучшению условий оказания услуг в данной организации:</t>
  </si>
  <si>
    <t>АУ Ширинский районный краеведческий
музей им. Д. С. Лалетина</t>
  </si>
  <si>
    <t>Обеспечение в организации культуры условий доступности, позволяющих инвалидам получать услуги наравне с другими.</t>
  </si>
  <si>
    <t xml:space="preserve">4) наличие альтернативной версии официального сайта организации культуры в сети "Интернет" для инвалидов по зрению; </t>
  </si>
  <si>
    <t>5) помощь, оказываемая работниками организации культуры, прошедшими необходимое обучение (инструктирование) по сопровождению инвалидов в помещениях  организации культуры и на прилегающей территории;</t>
  </si>
  <si>
    <t xml:space="preserve">5) специально оборудованных санитарно-гигиенических помещений в организации культуры.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</si>
</sst>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424242"/>
      <name val="Trebuchet MS"/>
      <family val="2"/>
      <charset val="204"/>
    </font>
    <font>
      <b/>
      <sz val="16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3"/>
      <color rgb="FFC00000"/>
      <name val="Calibri"/>
      <family val="2"/>
      <charset val="204"/>
      <scheme val="minor"/>
    </font>
    <font>
      <b/>
      <sz val="13"/>
      <name val="Calibri"/>
      <family val="2"/>
      <charset val="204"/>
      <scheme val="minor"/>
    </font>
    <font>
      <sz val="11"/>
      <color rgb="FF0070C0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6"/>
      <color rgb="FF000000"/>
      <name val="Impact"/>
      <family val="2"/>
      <charset val="204"/>
    </font>
    <font>
      <b/>
      <sz val="9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2"/>
      <color rgb="FF000000"/>
      <name val="Calibri"/>
    </font>
  </fonts>
  <fills count="1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6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5">
    <xf numFmtId="0" fontId="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164" fontId="1" fillId="0" borderId="0" applyFont="0" applyFill="0" applyBorder="0" applyAlignment="0" applyProtection="0"/>
    <xf numFmtId="0" fontId="23" fillId="0" borderId="0"/>
    <xf numFmtId="0" fontId="11" fillId="0" borderId="0"/>
    <xf numFmtId="0" fontId="25" fillId="0" borderId="0"/>
    <xf numFmtId="0" fontId="11" fillId="0" borderId="0"/>
    <xf numFmtId="0" fontId="26" fillId="0" borderId="0"/>
    <xf numFmtId="0" fontId="27" fillId="0" borderId="0"/>
    <xf numFmtId="0" fontId="29" fillId="0" borderId="0"/>
    <xf numFmtId="0" fontId="35" fillId="0" borderId="0"/>
  </cellStyleXfs>
  <cellXfs count="256">
    <xf numFmtId="0" fontId="0" fillId="0" borderId="0" xfId="0"/>
    <xf numFmtId="0" fontId="5" fillId="2" borderId="1" xfId="0" applyFont="1" applyFill="1" applyBorder="1" applyAlignment="1">
      <alignment horizontal="center"/>
    </xf>
    <xf numFmtId="0" fontId="6" fillId="2" borderId="0" xfId="0" applyFont="1" applyFill="1" applyAlignment="1">
      <alignment shrinkToFit="1"/>
    </xf>
    <xf numFmtId="0" fontId="5" fillId="3" borderId="1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7" fillId="2" borderId="0" xfId="0" applyFont="1" applyFill="1"/>
    <xf numFmtId="0" fontId="6" fillId="4" borderId="1" xfId="0" applyFont="1" applyFill="1" applyBorder="1" applyAlignment="1">
      <alignment horizontal="center"/>
    </xf>
    <xf numFmtId="0" fontId="7" fillId="4" borderId="0" xfId="0" applyFont="1" applyFill="1"/>
    <xf numFmtId="0" fontId="3" fillId="4" borderId="7" xfId="0" applyFont="1" applyFill="1" applyBorder="1" applyAlignment="1">
      <alignment vertical="center" wrapText="1"/>
    </xf>
    <xf numFmtId="0" fontId="3" fillId="4" borderId="8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/>
    <xf numFmtId="0" fontId="7" fillId="4" borderId="1" xfId="0" applyFont="1" applyFill="1" applyBorder="1" applyAlignment="1">
      <alignment horizontal="center" vertical="center"/>
    </xf>
    <xf numFmtId="0" fontId="6" fillId="0" borderId="0" xfId="0" applyFont="1"/>
    <xf numFmtId="0" fontId="7" fillId="3" borderId="1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0" xfId="0" applyFont="1" applyFill="1" applyAlignment="1">
      <alignment vertical="top"/>
    </xf>
    <xf numFmtId="0" fontId="7" fillId="0" borderId="0" xfId="0" applyFont="1" applyFill="1"/>
    <xf numFmtId="0" fontId="7" fillId="7" borderId="0" xfId="0" applyFont="1" applyFill="1"/>
    <xf numFmtId="0" fontId="5" fillId="7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14" fillId="0" borderId="0" xfId="0" applyFont="1"/>
    <xf numFmtId="0" fontId="0" fillId="2" borderId="0" xfId="0" applyFill="1"/>
    <xf numFmtId="1" fontId="15" fillId="0" borderId="4" xfId="0" applyNumberFormat="1" applyFont="1" applyBorder="1"/>
    <xf numFmtId="0" fontId="15" fillId="5" borderId="1" xfId="0" applyFont="1" applyFill="1" applyBorder="1"/>
    <xf numFmtId="0" fontId="0" fillId="0" borderId="1" xfId="0" applyBorder="1" applyAlignment="1">
      <alignment wrapText="1"/>
    </xf>
    <xf numFmtId="0" fontId="15" fillId="0" borderId="1" xfId="0" applyFont="1" applyBorder="1"/>
    <xf numFmtId="0" fontId="0" fillId="5" borderId="0" xfId="0" applyFill="1"/>
    <xf numFmtId="0" fontId="15" fillId="9" borderId="1" xfId="0" applyFont="1" applyFill="1" applyBorder="1"/>
    <xf numFmtId="0" fontId="0" fillId="9" borderId="0" xfId="0" applyFill="1"/>
    <xf numFmtId="164" fontId="15" fillId="9" borderId="1" xfId="0" applyNumberFormat="1" applyFont="1" applyFill="1" applyBorder="1"/>
    <xf numFmtId="1" fontId="15" fillId="9" borderId="1" xfId="0" applyNumberFormat="1" applyFont="1" applyFill="1" applyBorder="1"/>
    <xf numFmtId="0" fontId="0" fillId="0" borderId="1" xfId="0" applyBorder="1" applyAlignment="1"/>
    <xf numFmtId="0" fontId="0" fillId="10" borderId="1" xfId="0" applyFill="1" applyBorder="1" applyAlignment="1">
      <alignment wrapText="1"/>
    </xf>
    <xf numFmtId="0" fontId="0" fillId="10" borderId="0" xfId="0" applyFill="1"/>
    <xf numFmtId="0" fontId="13" fillId="10" borderId="1" xfId="0" applyFont="1" applyFill="1" applyBorder="1" applyAlignment="1">
      <alignment wrapText="1"/>
    </xf>
    <xf numFmtId="2" fontId="15" fillId="10" borderId="1" xfId="0" applyNumberFormat="1" applyFont="1" applyFill="1" applyBorder="1"/>
    <xf numFmtId="0" fontId="13" fillId="10" borderId="0" xfId="0" applyFont="1" applyFill="1"/>
    <xf numFmtId="0" fontId="0" fillId="9" borderId="1" xfId="0" applyFill="1" applyBorder="1" applyAlignment="1">
      <alignment wrapText="1"/>
    </xf>
    <xf numFmtId="1" fontId="15" fillId="5" borderId="1" xfId="0" applyNumberFormat="1" applyFont="1" applyFill="1" applyBorder="1"/>
    <xf numFmtId="0" fontId="15" fillId="0" borderId="1" xfId="0" applyFont="1" applyBorder="1" applyAlignment="1">
      <alignment wrapText="1"/>
    </xf>
    <xf numFmtId="0" fontId="12" fillId="0" borderId="1" xfId="0" applyFont="1" applyBorder="1" applyAlignment="1"/>
    <xf numFmtId="0" fontId="12" fillId="0" borderId="0" xfId="0" applyFont="1"/>
    <xf numFmtId="0" fontId="15" fillId="5" borderId="1" xfId="0" applyFont="1" applyFill="1" applyBorder="1" applyAlignment="1">
      <alignment wrapText="1"/>
    </xf>
    <xf numFmtId="0" fontId="15" fillId="5" borderId="0" xfId="0" applyFont="1" applyFill="1"/>
    <xf numFmtId="0" fontId="0" fillId="5" borderId="1" xfId="0" applyFill="1" applyBorder="1" applyAlignment="1">
      <alignment wrapText="1"/>
    </xf>
    <xf numFmtId="0" fontId="17" fillId="11" borderId="0" xfId="0" applyFont="1" applyFill="1"/>
    <xf numFmtId="0" fontId="13" fillId="2" borderId="0" xfId="0" applyFont="1" applyFill="1"/>
    <xf numFmtId="0" fontId="13" fillId="5" borderId="1" xfId="0" applyFont="1" applyFill="1" applyBorder="1"/>
    <xf numFmtId="0" fontId="13" fillId="5" borderId="0" xfId="0" applyFont="1" applyFill="1"/>
    <xf numFmtId="0" fontId="0" fillId="2" borderId="0" xfId="0" applyFill="1" applyAlignment="1">
      <alignment vertical="top"/>
    </xf>
    <xf numFmtId="0" fontId="13" fillId="12" borderId="0" xfId="0" applyFont="1" applyFill="1"/>
    <xf numFmtId="0" fontId="13" fillId="13" borderId="0" xfId="0" applyFont="1" applyFill="1"/>
    <xf numFmtId="0" fontId="13" fillId="9" borderId="1" xfId="0" applyFont="1" applyFill="1" applyBorder="1"/>
    <xf numFmtId="0" fontId="13" fillId="9" borderId="0" xfId="0" applyFont="1" applyFill="1"/>
    <xf numFmtId="0" fontId="19" fillId="9" borderId="0" xfId="0" applyFont="1" applyFill="1" applyBorder="1" applyAlignment="1">
      <alignment wrapText="1"/>
    </xf>
    <xf numFmtId="2" fontId="20" fillId="9" borderId="4" xfId="0" applyNumberFormat="1" applyFont="1" applyFill="1" applyBorder="1"/>
    <xf numFmtId="0" fontId="19" fillId="9" borderId="0" xfId="0" applyFont="1" applyFill="1"/>
    <xf numFmtId="0" fontId="13" fillId="0" borderId="0" xfId="0" applyFont="1" applyAlignment="1">
      <alignment horizontal="center" vertical="top"/>
    </xf>
    <xf numFmtId="0" fontId="0" fillId="2" borderId="0" xfId="0" applyFill="1" applyAlignment="1"/>
    <xf numFmtId="14" fontId="5" fillId="2" borderId="1" xfId="0" applyNumberFormat="1" applyFont="1" applyFill="1" applyBorder="1" applyAlignment="1">
      <alignment horizontal="center" vertical="center" wrapText="1"/>
    </xf>
    <xf numFmtId="0" fontId="22" fillId="5" borderId="3" xfId="0" applyFont="1" applyFill="1" applyBorder="1" applyAlignment="1">
      <alignment horizontal="center" vertical="center" wrapText="1"/>
    </xf>
    <xf numFmtId="0" fontId="22" fillId="5" borderId="12" xfId="0" applyFont="1" applyFill="1" applyBorder="1" applyAlignment="1">
      <alignment horizontal="center" vertical="center" wrapText="1"/>
    </xf>
    <xf numFmtId="0" fontId="22" fillId="5" borderId="15" xfId="0" applyFont="1" applyFill="1" applyBorder="1" applyAlignment="1">
      <alignment horizontal="center" vertical="center" wrapText="1"/>
    </xf>
    <xf numFmtId="0" fontId="21" fillId="5" borderId="0" xfId="0" applyFont="1" applyFill="1"/>
    <xf numFmtId="0" fontId="22" fillId="5" borderId="4" xfId="0" applyFont="1" applyFill="1" applyBorder="1" applyAlignment="1">
      <alignment horizontal="center" vertical="center" wrapText="1"/>
    </xf>
    <xf numFmtId="0" fontId="22" fillId="5" borderId="11" xfId="0" applyFont="1" applyFill="1" applyBorder="1" applyAlignment="1">
      <alignment horizontal="center" vertical="center" wrapText="1"/>
    </xf>
    <xf numFmtId="0" fontId="22" fillId="5" borderId="5" xfId="0" applyFont="1" applyFill="1" applyBorder="1" applyAlignment="1">
      <alignment horizontal="center" vertical="center" wrapText="1"/>
    </xf>
    <xf numFmtId="1" fontId="22" fillId="5" borderId="10" xfId="0" applyNumberFormat="1" applyFont="1" applyFill="1" applyBorder="1" applyAlignment="1">
      <alignment horizontal="center"/>
    </xf>
    <xf numFmtId="164" fontId="22" fillId="5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2" xfId="0" applyFill="1" applyBorder="1" applyAlignment="1"/>
    <xf numFmtId="0" fontId="0" fillId="0" borderId="0" xfId="0" applyFill="1"/>
    <xf numFmtId="0" fontId="5" fillId="5" borderId="1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/>
    </xf>
    <xf numFmtId="0" fontId="5" fillId="7" borderId="1" xfId="0" applyFont="1" applyFill="1" applyBorder="1" applyAlignment="1">
      <alignment horizontal="center" vertical="center"/>
    </xf>
    <xf numFmtId="0" fontId="5" fillId="7" borderId="0" xfId="0" applyFont="1" applyFill="1"/>
    <xf numFmtId="14" fontId="5" fillId="0" borderId="4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0" fontId="5" fillId="0" borderId="0" xfId="0" applyFont="1"/>
    <xf numFmtId="49" fontId="5" fillId="7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49" fontId="5" fillId="5" borderId="1" xfId="0" applyNumberFormat="1" applyFont="1" applyFill="1" applyBorder="1" applyAlignment="1">
      <alignment horizontal="center" vertical="center" wrapText="1"/>
    </xf>
    <xf numFmtId="0" fontId="5" fillId="5" borderId="0" xfId="0" applyFont="1" applyFill="1"/>
    <xf numFmtId="0" fontId="5" fillId="4" borderId="1" xfId="0" applyFont="1" applyFill="1" applyBorder="1" applyAlignment="1">
      <alignment horizontal="center" vertical="center"/>
    </xf>
    <xf numFmtId="0" fontId="5" fillId="4" borderId="0" xfId="0" applyFont="1" applyFill="1"/>
    <xf numFmtId="14" fontId="5" fillId="7" borderId="1" xfId="0" applyNumberFormat="1" applyFont="1" applyFill="1" applyBorder="1" applyAlignment="1">
      <alignment horizontal="center" vertical="center" wrapText="1"/>
    </xf>
    <xf numFmtId="1" fontId="5" fillId="7" borderId="1" xfId="0" applyNumberFormat="1" applyFont="1" applyFill="1" applyBorder="1" applyAlignment="1">
      <alignment horizontal="center" vertical="center"/>
    </xf>
    <xf numFmtId="14" fontId="5" fillId="5" borderId="1" xfId="0" applyNumberFormat="1" applyFont="1" applyFill="1" applyBorder="1" applyAlignment="1">
      <alignment horizontal="center" vertical="center" wrapText="1"/>
    </xf>
    <xf numFmtId="0" fontId="2" fillId="14" borderId="0" xfId="0" applyFont="1" applyFill="1" applyAlignment="1">
      <alignment horizontal="center"/>
    </xf>
    <xf numFmtId="0" fontId="2" fillId="4" borderId="4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justify" vertical="center" wrapText="1"/>
    </xf>
    <xf numFmtId="0" fontId="2" fillId="7" borderId="1" xfId="0" applyFont="1" applyFill="1" applyBorder="1" applyAlignment="1">
      <alignment horizontal="justify" vertical="center" wrapText="1"/>
    </xf>
    <xf numFmtId="0" fontId="2" fillId="4" borderId="4" xfId="0" applyFont="1" applyFill="1" applyBorder="1" applyAlignment="1">
      <alignment vertical="center" wrapText="1"/>
    </xf>
    <xf numFmtId="0" fontId="2" fillId="4" borderId="5" xfId="0" applyFont="1" applyFill="1" applyBorder="1" applyAlignment="1">
      <alignment vertical="center" wrapText="1"/>
    </xf>
    <xf numFmtId="2" fontId="5" fillId="5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/>
    <xf numFmtId="2" fontId="18" fillId="12" borderId="1" xfId="0" applyNumberFormat="1" applyFont="1" applyFill="1" applyBorder="1"/>
    <xf numFmtId="0" fontId="8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right"/>
    </xf>
    <xf numFmtId="2" fontId="4" fillId="5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4" fillId="7" borderId="1" xfId="0" applyNumberFormat="1" applyFont="1" applyFill="1" applyBorder="1" applyAlignment="1">
      <alignment horizontal="center" vertical="center"/>
    </xf>
    <xf numFmtId="2" fontId="3" fillId="14" borderId="1" xfId="0" applyNumberFormat="1" applyFont="1" applyFill="1" applyBorder="1" applyAlignment="1">
      <alignment horizontal="center" vertical="center"/>
    </xf>
    <xf numFmtId="0" fontId="13" fillId="10" borderId="1" xfId="0" applyFont="1" applyFill="1" applyBorder="1" applyAlignment="1">
      <alignment vertical="center" wrapText="1"/>
    </xf>
    <xf numFmtId="0" fontId="1" fillId="0" borderId="1" xfId="0" applyFont="1" applyBorder="1"/>
    <xf numFmtId="0" fontId="1" fillId="5" borderId="1" xfId="0" applyFont="1" applyFill="1" applyBorder="1"/>
    <xf numFmtId="0" fontId="1" fillId="9" borderId="1" xfId="0" applyFont="1" applyFill="1" applyBorder="1"/>
    <xf numFmtId="0" fontId="1" fillId="10" borderId="1" xfId="0" applyFont="1" applyFill="1" applyBorder="1"/>
    <xf numFmtId="1" fontId="1" fillId="2" borderId="1" xfId="0" applyNumberFormat="1" applyFont="1" applyFill="1" applyBorder="1"/>
    <xf numFmtId="1" fontId="1" fillId="9" borderId="1" xfId="0" applyNumberFormat="1" applyFont="1" applyFill="1" applyBorder="1"/>
    <xf numFmtId="164" fontId="18" fillId="11" borderId="1" xfId="0" applyNumberFormat="1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/>
    <xf numFmtId="0" fontId="28" fillId="8" borderId="17" xfId="9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28" fillId="0" borderId="13" xfId="9" applyFont="1" applyBorder="1" applyAlignment="1">
      <alignment horizontal="right" wrapText="1"/>
    </xf>
    <xf numFmtId="0" fontId="28" fillId="0" borderId="13" xfId="7" applyFont="1" applyFill="1" applyBorder="1" applyAlignment="1">
      <alignment horizontal="right" wrapText="1"/>
    </xf>
    <xf numFmtId="0" fontId="28" fillId="0" borderId="13" xfId="7" applyFont="1" applyBorder="1" applyAlignment="1">
      <alignment horizontal="right" wrapText="1"/>
    </xf>
    <xf numFmtId="0" fontId="28" fillId="0" borderId="16" xfId="7" applyFont="1" applyFill="1" applyBorder="1" applyAlignment="1">
      <alignment horizontal="right" wrapText="1"/>
    </xf>
    <xf numFmtId="0" fontId="28" fillId="0" borderId="16" xfId="7" applyFont="1" applyBorder="1" applyAlignment="1">
      <alignment horizontal="right" wrapText="1"/>
    </xf>
    <xf numFmtId="0" fontId="0" fillId="0" borderId="1" xfId="0" applyFont="1" applyBorder="1" applyAlignment="1">
      <alignment horizontal="right"/>
    </xf>
    <xf numFmtId="0" fontId="7" fillId="4" borderId="1" xfId="0" applyFont="1" applyFill="1" applyBorder="1" applyAlignment="1">
      <alignment horizontal="center"/>
    </xf>
    <xf numFmtId="0" fontId="30" fillId="0" borderId="0" xfId="14" applyFont="1" applyAlignment="1">
      <alignment vertical="center"/>
    </xf>
    <xf numFmtId="0" fontId="35" fillId="0" borderId="0" xfId="14"/>
    <xf numFmtId="0" fontId="31" fillId="0" borderId="0" xfId="14" applyFont="1" applyAlignment="1">
      <alignment vertical="center"/>
    </xf>
    <xf numFmtId="0" fontId="32" fillId="0" borderId="0" xfId="14" applyFont="1" applyAlignment="1">
      <alignment vertical="center"/>
    </xf>
    <xf numFmtId="0" fontId="31" fillId="0" borderId="13" xfId="14" applyFont="1" applyBorder="1" applyAlignment="1">
      <alignment vertical="center" wrapText="1"/>
    </xf>
    <xf numFmtId="0" fontId="33" fillId="0" borderId="13" xfId="14" applyFont="1" applyBorder="1" applyAlignment="1">
      <alignment horizontal="left" vertical="center" wrapText="1"/>
    </xf>
    <xf numFmtId="0" fontId="33" fillId="0" borderId="13" xfId="14" applyFont="1" applyBorder="1" applyAlignment="1">
      <alignment horizontal="right" vertical="center" wrapText="1"/>
    </xf>
    <xf numFmtId="0" fontId="31" fillId="8" borderId="13" xfId="14" applyFont="1" applyFill="1" applyBorder="1" applyAlignment="1">
      <alignment vertical="center" wrapText="1"/>
    </xf>
    <xf numFmtId="0" fontId="33" fillId="8" borderId="13" xfId="14" applyFont="1" applyFill="1" applyBorder="1" applyAlignment="1">
      <alignment horizontal="left" vertical="center" wrapText="1"/>
    </xf>
    <xf numFmtId="0" fontId="33" fillId="8" borderId="13" xfId="14" applyFont="1" applyFill="1" applyBorder="1" applyAlignment="1">
      <alignment horizontal="right" vertical="center" wrapText="1"/>
    </xf>
    <xf numFmtId="0" fontId="34" fillId="0" borderId="0" xfId="14" applyFont="1" applyAlignment="1">
      <alignment vertical="center"/>
    </xf>
    <xf numFmtId="0" fontId="35" fillId="0" borderId="0" xfId="14" applyAlignment="1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left" vertical="center" wrapText="1"/>
    </xf>
    <xf numFmtId="0" fontId="3" fillId="5" borderId="5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3" fillId="7" borderId="4" xfId="0" applyFont="1" applyFill="1" applyBorder="1" applyAlignment="1">
      <alignment horizontal="left" vertical="center" wrapText="1"/>
    </xf>
    <xf numFmtId="0" fontId="3" fillId="7" borderId="5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8" fillId="4" borderId="5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2" fillId="7" borderId="10" xfId="0" applyFont="1" applyFill="1" applyBorder="1" applyAlignment="1">
      <alignment vertical="center" wrapText="1"/>
    </xf>
    <xf numFmtId="0" fontId="2" fillId="0" borderId="1" xfId="0" quotePrefix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justify" vertical="center" wrapText="1"/>
    </xf>
    <xf numFmtId="0" fontId="2" fillId="7" borderId="1" xfId="0" applyFont="1" applyFill="1" applyBorder="1" applyAlignment="1">
      <alignment horizontal="justify" vertical="center" wrapText="1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2" fillId="5" borderId="4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7" borderId="4" xfId="0" applyFont="1" applyFill="1" applyBorder="1" applyAlignment="1">
      <alignment horizontal="left" vertical="center" wrapText="1"/>
    </xf>
    <xf numFmtId="0" fontId="2" fillId="7" borderId="5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left" vertical="center" wrapText="1"/>
    </xf>
    <xf numFmtId="0" fontId="3" fillId="14" borderId="4" xfId="0" applyFont="1" applyFill="1" applyBorder="1" applyAlignment="1">
      <alignment horizontal="center" vertical="center"/>
    </xf>
    <xf numFmtId="0" fontId="3" fillId="14" borderId="11" xfId="0" applyFont="1" applyFill="1" applyBorder="1" applyAlignment="1">
      <alignment horizontal="center" vertical="center"/>
    </xf>
    <xf numFmtId="0" fontId="3" fillId="14" borderId="5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5" borderId="1" xfId="0" applyFill="1" applyBorder="1" applyAlignment="1">
      <alignment horizontal="center" wrapText="1"/>
    </xf>
    <xf numFmtId="0" fontId="0" fillId="9" borderId="1" xfId="0" applyFill="1" applyBorder="1" applyAlignment="1">
      <alignment wrapText="1"/>
    </xf>
    <xf numFmtId="0" fontId="13" fillId="0" borderId="2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10" xfId="0" applyFont="1" applyBorder="1" applyAlignment="1">
      <alignment horizontal="center" vertical="top"/>
    </xf>
    <xf numFmtId="0" fontId="0" fillId="0" borderId="4" xfId="0" applyBorder="1" applyAlignment="1"/>
    <xf numFmtId="0" fontId="0" fillId="0" borderId="5" xfId="0" applyBorder="1" applyAlignment="1"/>
    <xf numFmtId="0" fontId="0" fillId="2" borderId="4" xfId="0" applyFill="1" applyBorder="1" applyAlignment="1"/>
    <xf numFmtId="0" fontId="0" fillId="2" borderId="5" xfId="0" applyFill="1" applyBorder="1" applyAlignment="1"/>
    <xf numFmtId="16" fontId="13" fillId="2" borderId="7" xfId="0" applyNumberFormat="1" applyFont="1" applyFill="1" applyBorder="1" applyAlignment="1">
      <alignment horizontal="center" vertical="top"/>
    </xf>
    <xf numFmtId="16" fontId="13" fillId="2" borderId="9" xfId="0" applyNumberFormat="1" applyFont="1" applyFill="1" applyBorder="1" applyAlignment="1">
      <alignment horizontal="center" vertical="top"/>
    </xf>
    <xf numFmtId="0" fontId="16" fillId="2" borderId="1" xfId="0" applyFont="1" applyFill="1" applyBorder="1" applyAlignment="1">
      <alignment wrapText="1"/>
    </xf>
    <xf numFmtId="0" fontId="13" fillId="2" borderId="7" xfId="0" applyFont="1" applyFill="1" applyBorder="1" applyAlignment="1">
      <alignment horizontal="center" vertical="top"/>
    </xf>
    <xf numFmtId="0" fontId="13" fillId="2" borderId="9" xfId="0" applyFont="1" applyFill="1" applyBorder="1" applyAlignment="1">
      <alignment horizontal="center" vertical="top"/>
    </xf>
    <xf numFmtId="0" fontId="13" fillId="2" borderId="3" xfId="0" applyFont="1" applyFill="1" applyBorder="1" applyAlignment="1">
      <alignment horizontal="center" vertical="top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6" borderId="1" xfId="0" applyFill="1" applyBorder="1" applyAlignment="1">
      <alignment wrapText="1"/>
    </xf>
    <xf numFmtId="0" fontId="13" fillId="10" borderId="14" xfId="0" applyFont="1" applyFill="1" applyBorder="1" applyAlignment="1">
      <alignment horizontal="center" vertical="top" wrapText="1"/>
    </xf>
    <xf numFmtId="0" fontId="13" fillId="10" borderId="0" xfId="0" applyFont="1" applyFill="1" applyBorder="1" applyAlignment="1">
      <alignment horizontal="center" vertical="top" wrapText="1"/>
    </xf>
    <xf numFmtId="0" fontId="13" fillId="10" borderId="12" xfId="0" applyFont="1" applyFill="1" applyBorder="1" applyAlignment="1">
      <alignment horizontal="center" vertical="top" wrapText="1"/>
    </xf>
    <xf numFmtId="0" fontId="0" fillId="5" borderId="1" xfId="0" applyFill="1" applyBorder="1" applyAlignment="1">
      <alignment horizontal="left"/>
    </xf>
    <xf numFmtId="0" fontId="0" fillId="2" borderId="1" xfId="0" applyFill="1" applyBorder="1" applyAlignment="1">
      <alignment vertical="top" wrapText="1"/>
    </xf>
    <xf numFmtId="0" fontId="0" fillId="0" borderId="1" xfId="0" applyBorder="1" applyAlignment="1">
      <alignment wrapText="1"/>
    </xf>
    <xf numFmtId="0" fontId="0" fillId="9" borderId="1" xfId="0" applyFill="1" applyBorder="1" applyAlignment="1">
      <alignment horizontal="center" wrapText="1"/>
    </xf>
    <xf numFmtId="0" fontId="0" fillId="0" borderId="2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13" fillId="10" borderId="7" xfId="0" applyFont="1" applyFill="1" applyBorder="1" applyAlignment="1">
      <alignment horizontal="center" vertical="top" wrapText="1"/>
    </xf>
    <xf numFmtId="0" fontId="13" fillId="10" borderId="9" xfId="0" applyFont="1" applyFill="1" applyBorder="1" applyAlignment="1">
      <alignment horizontal="center" vertical="top" wrapText="1"/>
    </xf>
    <xf numFmtId="0" fontId="13" fillId="10" borderId="3" xfId="0" applyFont="1" applyFill="1" applyBorder="1" applyAlignment="1">
      <alignment horizontal="center" vertical="top" wrapText="1"/>
    </xf>
    <xf numFmtId="0" fontId="0" fillId="10" borderId="1" xfId="0" applyFill="1" applyBorder="1" applyAlignment="1">
      <alignment wrapText="1"/>
    </xf>
    <xf numFmtId="0" fontId="13" fillId="10" borderId="1" xfId="0" applyFont="1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17" fillId="11" borderId="1" xfId="0" applyFont="1" applyFill="1" applyBorder="1" applyAlignment="1">
      <alignment wrapText="1"/>
    </xf>
    <xf numFmtId="0" fontId="13" fillId="10" borderId="4" xfId="0" applyFont="1" applyFill="1" applyBorder="1" applyAlignment="1">
      <alignment horizontal="center" vertical="top" wrapText="1"/>
    </xf>
    <xf numFmtId="0" fontId="0" fillId="2" borderId="4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wrapText="1"/>
    </xf>
    <xf numFmtId="0" fontId="0" fillId="2" borderId="1" xfId="0" applyFill="1" applyBorder="1" applyAlignment="1">
      <alignment wrapText="1"/>
    </xf>
    <xf numFmtId="0" fontId="13" fillId="12" borderId="14" xfId="0" applyFont="1" applyFill="1" applyBorder="1" applyAlignment="1">
      <alignment horizontal="center" vertical="center" wrapText="1"/>
    </xf>
    <xf numFmtId="0" fontId="13" fillId="12" borderId="0" xfId="0" applyFont="1" applyFill="1" applyBorder="1" applyAlignment="1">
      <alignment horizontal="center" vertical="center" wrapText="1"/>
    </xf>
    <xf numFmtId="0" fontId="24" fillId="12" borderId="1" xfId="0" applyFont="1" applyFill="1" applyBorder="1" applyAlignment="1">
      <alignment horizontal="center" vertical="center"/>
    </xf>
    <xf numFmtId="0" fontId="13" fillId="13" borderId="4" xfId="0" applyFont="1" applyFill="1" applyBorder="1" applyAlignment="1">
      <alignment wrapText="1"/>
    </xf>
    <xf numFmtId="0" fontId="13" fillId="13" borderId="5" xfId="0" applyFont="1" applyFill="1" applyBorder="1" applyAlignment="1">
      <alignment wrapText="1"/>
    </xf>
    <xf numFmtId="0" fontId="13" fillId="9" borderId="4" xfId="0" applyFont="1" applyFill="1" applyBorder="1" applyAlignment="1">
      <alignment wrapText="1"/>
    </xf>
    <xf numFmtId="0" fontId="13" fillId="9" borderId="5" xfId="0" applyFont="1" applyFill="1" applyBorder="1" applyAlignment="1">
      <alignment wrapText="1"/>
    </xf>
    <xf numFmtId="0" fontId="13" fillId="5" borderId="14" xfId="0" applyFont="1" applyFill="1" applyBorder="1" applyAlignment="1">
      <alignment horizontal="center" wrapText="1"/>
    </xf>
    <xf numFmtId="0" fontId="13" fillId="10" borderId="14" xfId="0" applyFont="1" applyFill="1" applyBorder="1" applyAlignment="1">
      <alignment horizontal="center" vertical="center" wrapText="1"/>
    </xf>
    <xf numFmtId="0" fontId="13" fillId="10" borderId="0" xfId="0" applyFont="1" applyFill="1" applyBorder="1" applyAlignment="1">
      <alignment horizontal="center" vertical="center" wrapText="1"/>
    </xf>
    <xf numFmtId="0" fontId="13" fillId="10" borderId="12" xfId="0" applyFont="1" applyFill="1" applyBorder="1" applyAlignment="1">
      <alignment horizontal="center" vertical="center" wrapText="1"/>
    </xf>
    <xf numFmtId="0" fontId="0" fillId="10" borderId="1" xfId="0" applyFill="1" applyBorder="1" applyAlignment="1">
      <alignment vertical="center" wrapText="1"/>
    </xf>
    <xf numFmtId="0" fontId="13" fillId="10" borderId="1" xfId="0" applyFont="1" applyFill="1" applyBorder="1" applyAlignment="1">
      <alignment vertical="center" wrapText="1"/>
    </xf>
    <xf numFmtId="0" fontId="0" fillId="9" borderId="1" xfId="0" applyFill="1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33" fillId="0" borderId="1" xfId="14" applyFont="1" applyBorder="1" applyAlignment="1">
      <alignment horizontal="left" vertical="top"/>
    </xf>
    <xf numFmtId="0" fontId="33" fillId="0" borderId="1" xfId="14" applyFont="1" applyBorder="1" applyAlignment="1">
      <alignment horizontal="left" vertical="top" wrapText="1"/>
    </xf>
    <xf numFmtId="0" fontId="33" fillId="0" borderId="1" xfId="14" applyFont="1" applyBorder="1" applyAlignment="1">
      <alignment horizontal="left" wrapText="1"/>
    </xf>
  </cellXfs>
  <cellStyles count="15">
    <cellStyle name="Обычный" xfId="0" builtinId="0"/>
    <cellStyle name="Обычный 10" xfId="12"/>
    <cellStyle name="Обычный 11" xfId="13"/>
    <cellStyle name="Обычный 12" xfId="14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7"/>
    <cellStyle name="Обычный 7 2" xfId="8"/>
    <cellStyle name="Обычный 8" xfId="9"/>
    <cellStyle name="Обычный 8 2" xfId="10"/>
    <cellStyle name="Обычный 9" xfId="11"/>
    <cellStyle name="Финансовый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2"/>
  <sheetViews>
    <sheetView tabSelected="1" zoomScale="75" zoomScaleNormal="75" workbookViewId="0">
      <pane xSplit="3" ySplit="2" topLeftCell="D85" activePane="bottomRight" state="frozen"/>
      <selection pane="topRight" activeCell="D1" sqref="D1"/>
      <selection pane="bottomLeft" activeCell="A4" sqref="A4"/>
      <selection pane="bottomRight" sqref="A1:D92"/>
    </sheetView>
  </sheetViews>
  <sheetFormatPr defaultColWidth="9.140625" defaultRowHeight="15" x14ac:dyDescent="0.25"/>
  <cols>
    <col min="1" max="1" width="7.7109375" style="15" customWidth="1"/>
    <col min="2" max="2" width="80.7109375" style="17" customWidth="1"/>
    <col min="3" max="3" width="15.85546875" style="17" customWidth="1"/>
    <col min="4" max="4" width="23.42578125" style="17" customWidth="1"/>
    <col min="5" max="16384" width="9.140625" style="15"/>
  </cols>
  <sheetData>
    <row r="1" spans="1:4" s="1" customFormat="1" ht="23.25" customHeight="1" x14ac:dyDescent="0.2">
      <c r="A1" s="142" t="s">
        <v>0</v>
      </c>
      <c r="B1" s="143" t="s">
        <v>1</v>
      </c>
      <c r="C1" s="144" t="s">
        <v>132</v>
      </c>
      <c r="D1" s="74"/>
    </row>
    <row r="2" spans="1:4" s="2" customFormat="1" ht="111" customHeight="1" x14ac:dyDescent="0.25">
      <c r="A2" s="142"/>
      <c r="B2" s="143"/>
      <c r="C2" s="145"/>
      <c r="D2" s="105" t="s">
        <v>252</v>
      </c>
    </row>
    <row r="3" spans="1:4" s="78" customFormat="1" ht="31.5" customHeight="1" x14ac:dyDescent="0.25">
      <c r="A3" s="77" t="s">
        <v>2</v>
      </c>
      <c r="B3" s="146" t="s">
        <v>151</v>
      </c>
      <c r="C3" s="147"/>
      <c r="D3" s="107">
        <v>86.9</v>
      </c>
    </row>
    <row r="4" spans="1:4" s="8" customFormat="1" ht="47.25" customHeight="1" x14ac:dyDescent="0.25">
      <c r="A4" s="5" t="s">
        <v>4</v>
      </c>
      <c r="B4" s="6" t="s">
        <v>152</v>
      </c>
      <c r="C4" s="7"/>
      <c r="D4" s="108">
        <v>69</v>
      </c>
    </row>
    <row r="5" spans="1:4" s="22" customFormat="1" ht="31.5" customHeight="1" x14ac:dyDescent="0.25">
      <c r="A5" s="148" t="s">
        <v>5</v>
      </c>
      <c r="B5" s="151" t="s">
        <v>153</v>
      </c>
      <c r="C5" s="152"/>
      <c r="D5" s="109">
        <f>D22/D23*100</f>
        <v>88.888888888888886</v>
      </c>
    </row>
    <row r="6" spans="1:4" s="10" customFormat="1" ht="24.95" customHeight="1" x14ac:dyDescent="0.25">
      <c r="A6" s="149"/>
      <c r="B6" s="11" t="s">
        <v>160</v>
      </c>
      <c r="C6" s="12"/>
      <c r="D6" s="9" t="s">
        <v>3</v>
      </c>
    </row>
    <row r="7" spans="1:4" ht="34.5" customHeight="1" x14ac:dyDescent="0.25">
      <c r="A7" s="150"/>
      <c r="B7" s="153" t="s">
        <v>154</v>
      </c>
      <c r="C7" s="154"/>
      <c r="D7" s="13">
        <v>1</v>
      </c>
    </row>
    <row r="8" spans="1:4" ht="24.95" customHeight="1" x14ac:dyDescent="0.25">
      <c r="A8" s="150"/>
      <c r="B8" s="153" t="s">
        <v>155</v>
      </c>
      <c r="C8" s="154"/>
      <c r="D8" s="13">
        <v>1</v>
      </c>
    </row>
    <row r="9" spans="1:4" ht="30" customHeight="1" x14ac:dyDescent="0.25">
      <c r="A9" s="150"/>
      <c r="B9" s="153" t="s">
        <v>156</v>
      </c>
      <c r="C9" s="154"/>
      <c r="D9" s="13">
        <v>1</v>
      </c>
    </row>
    <row r="10" spans="1:4" ht="51" customHeight="1" x14ac:dyDescent="0.25">
      <c r="A10" s="150"/>
      <c r="B10" s="161" t="s">
        <v>157</v>
      </c>
      <c r="C10" s="162"/>
      <c r="D10" s="16" t="s">
        <v>3</v>
      </c>
    </row>
    <row r="11" spans="1:4" ht="66" customHeight="1" x14ac:dyDescent="0.25">
      <c r="A11" s="150"/>
      <c r="B11" s="153" t="s">
        <v>158</v>
      </c>
      <c r="C11" s="154"/>
      <c r="D11" s="13">
        <v>1</v>
      </c>
    </row>
    <row r="12" spans="1:4" ht="24.95" customHeight="1" x14ac:dyDescent="0.25">
      <c r="A12" s="150"/>
      <c r="B12" s="153" t="s">
        <v>159</v>
      </c>
      <c r="C12" s="154"/>
      <c r="D12" s="13">
        <v>1</v>
      </c>
    </row>
    <row r="13" spans="1:4" ht="24.95" customHeight="1" x14ac:dyDescent="0.25">
      <c r="A13" s="150"/>
      <c r="B13" s="163" t="s">
        <v>161</v>
      </c>
      <c r="C13" s="164"/>
      <c r="D13" s="16" t="s">
        <v>3</v>
      </c>
    </row>
    <row r="14" spans="1:4" ht="24.95" customHeight="1" x14ac:dyDescent="0.25">
      <c r="A14" s="149"/>
      <c r="B14" s="165" t="s">
        <v>162</v>
      </c>
      <c r="C14" s="165"/>
      <c r="D14" s="14">
        <v>1</v>
      </c>
    </row>
    <row r="15" spans="1:4" ht="48" customHeight="1" x14ac:dyDescent="0.25">
      <c r="A15" s="150"/>
      <c r="B15" s="155" t="s">
        <v>163</v>
      </c>
      <c r="C15" s="156"/>
      <c r="D15" s="14">
        <v>1</v>
      </c>
    </row>
    <row r="16" spans="1:4" ht="24.95" customHeight="1" x14ac:dyDescent="0.25">
      <c r="A16" s="150"/>
      <c r="B16" s="159" t="s">
        <v>164</v>
      </c>
      <c r="C16" s="160"/>
      <c r="D16" s="16" t="s">
        <v>3</v>
      </c>
    </row>
    <row r="17" spans="1:4" ht="50.25" customHeight="1" x14ac:dyDescent="0.25">
      <c r="A17" s="150"/>
      <c r="B17" s="159" t="s">
        <v>165</v>
      </c>
      <c r="C17" s="160"/>
      <c r="D17" s="16" t="s">
        <v>3</v>
      </c>
    </row>
    <row r="18" spans="1:4" s="21" customFormat="1" ht="24.95" customHeight="1" x14ac:dyDescent="0.25">
      <c r="A18" s="150"/>
      <c r="B18" s="155" t="s">
        <v>166</v>
      </c>
      <c r="C18" s="156"/>
      <c r="D18" s="14">
        <v>1</v>
      </c>
    </row>
    <row r="19" spans="1:4" ht="48" customHeight="1" x14ac:dyDescent="0.25">
      <c r="A19" s="150"/>
      <c r="B19" s="155" t="s">
        <v>167</v>
      </c>
      <c r="C19" s="156"/>
      <c r="D19" s="14" t="s">
        <v>179</v>
      </c>
    </row>
    <row r="20" spans="1:4" s="10" customFormat="1" ht="24.95" customHeight="1" x14ac:dyDescent="0.25">
      <c r="A20" s="150"/>
      <c r="B20" s="157" t="s">
        <v>168</v>
      </c>
      <c r="C20" s="158"/>
      <c r="D20" s="16" t="s">
        <v>3</v>
      </c>
    </row>
    <row r="21" spans="1:4" ht="48" customHeight="1" x14ac:dyDescent="0.25">
      <c r="A21" s="150"/>
      <c r="B21" s="155" t="s">
        <v>169</v>
      </c>
      <c r="C21" s="156"/>
      <c r="D21" s="14">
        <v>0</v>
      </c>
    </row>
    <row r="22" spans="1:4" s="68" customFormat="1" ht="27.75" hidden="1" customHeight="1" x14ac:dyDescent="0.25">
      <c r="A22" s="69"/>
      <c r="B22" s="70" t="s">
        <v>54</v>
      </c>
      <c r="C22" s="71"/>
      <c r="D22" s="72">
        <f>SUM(D7:D21)</f>
        <v>8</v>
      </c>
    </row>
    <row r="23" spans="1:4" s="68" customFormat="1" ht="27.75" hidden="1" customHeight="1" x14ac:dyDescent="0.25">
      <c r="A23" s="69"/>
      <c r="B23" s="70" t="s">
        <v>55</v>
      </c>
      <c r="C23" s="71"/>
      <c r="D23" s="72">
        <f>COUNT(D7:D21)</f>
        <v>9</v>
      </c>
    </row>
    <row r="24" spans="1:4" s="4" customFormat="1" ht="31.5" hidden="1" customHeight="1" x14ac:dyDescent="0.25">
      <c r="A24" s="3" t="s">
        <v>2</v>
      </c>
      <c r="B24" s="166" t="s">
        <v>151</v>
      </c>
      <c r="C24" s="167"/>
      <c r="D24" s="18" t="s">
        <v>3</v>
      </c>
    </row>
    <row r="25" spans="1:4" s="8" customFormat="1" ht="47.25" hidden="1" customHeight="1" x14ac:dyDescent="0.25">
      <c r="A25" s="64" t="s">
        <v>4</v>
      </c>
      <c r="B25" s="168" t="s">
        <v>152</v>
      </c>
      <c r="C25" s="168"/>
      <c r="D25" s="19" t="s">
        <v>3</v>
      </c>
    </row>
    <row r="26" spans="1:4" s="22" customFormat="1" ht="31.5" customHeight="1" x14ac:dyDescent="0.25">
      <c r="A26" s="148" t="s">
        <v>6</v>
      </c>
      <c r="B26" s="169" t="s">
        <v>7</v>
      </c>
      <c r="C26" s="169"/>
      <c r="D26" s="91">
        <f>D43/D44*100</f>
        <v>50</v>
      </c>
    </row>
    <row r="27" spans="1:4" s="10" customFormat="1" ht="24.95" customHeight="1" x14ac:dyDescent="0.25">
      <c r="A27" s="149"/>
      <c r="B27" s="170" t="s">
        <v>160</v>
      </c>
      <c r="C27" s="170"/>
      <c r="D27" s="129" t="s">
        <v>3</v>
      </c>
    </row>
    <row r="28" spans="1:4" ht="31.5" customHeight="1" x14ac:dyDescent="0.25">
      <c r="A28" s="149"/>
      <c r="B28" s="171" t="s">
        <v>170</v>
      </c>
      <c r="C28" s="172"/>
      <c r="D28" s="14">
        <v>1</v>
      </c>
    </row>
    <row r="29" spans="1:4" ht="24.95" customHeight="1" x14ac:dyDescent="0.25">
      <c r="A29" s="149"/>
      <c r="B29" s="171" t="s">
        <v>171</v>
      </c>
      <c r="C29" s="172"/>
      <c r="D29" s="14">
        <v>0</v>
      </c>
    </row>
    <row r="30" spans="1:4" ht="30.75" customHeight="1" x14ac:dyDescent="0.25">
      <c r="A30" s="149"/>
      <c r="B30" s="171" t="s">
        <v>156</v>
      </c>
      <c r="C30" s="172"/>
      <c r="D30" s="14">
        <v>0</v>
      </c>
    </row>
    <row r="31" spans="1:4" ht="54" customHeight="1" x14ac:dyDescent="0.25">
      <c r="A31" s="149"/>
      <c r="B31" s="171" t="s">
        <v>172</v>
      </c>
      <c r="C31" s="172"/>
      <c r="D31" s="14">
        <v>0</v>
      </c>
    </row>
    <row r="32" spans="1:4" ht="69" customHeight="1" x14ac:dyDescent="0.25">
      <c r="A32" s="149"/>
      <c r="B32" s="171" t="s">
        <v>173</v>
      </c>
      <c r="C32" s="172"/>
      <c r="D32" s="14">
        <v>0</v>
      </c>
    </row>
    <row r="33" spans="1:4" ht="24.95" customHeight="1" x14ac:dyDescent="0.25">
      <c r="A33" s="149"/>
      <c r="B33" s="171" t="s">
        <v>159</v>
      </c>
      <c r="C33" s="172"/>
      <c r="D33" s="14">
        <v>1</v>
      </c>
    </row>
    <row r="34" spans="1:4" s="10" customFormat="1" ht="24.95" customHeight="1" x14ac:dyDescent="0.25">
      <c r="A34" s="149"/>
      <c r="B34" s="157" t="s">
        <v>161</v>
      </c>
      <c r="C34" s="158"/>
      <c r="D34" s="16" t="s">
        <v>3</v>
      </c>
    </row>
    <row r="35" spans="1:4" ht="24.95" customHeight="1" x14ac:dyDescent="0.25">
      <c r="A35" s="149"/>
      <c r="B35" s="171" t="s">
        <v>162</v>
      </c>
      <c r="C35" s="172"/>
      <c r="D35" s="14">
        <v>1</v>
      </c>
    </row>
    <row r="36" spans="1:4" ht="50.25" customHeight="1" x14ac:dyDescent="0.25">
      <c r="A36" s="149"/>
      <c r="B36" s="171" t="s">
        <v>163</v>
      </c>
      <c r="C36" s="172"/>
      <c r="D36" s="14">
        <v>1</v>
      </c>
    </row>
    <row r="37" spans="1:4" ht="24.95" customHeight="1" x14ac:dyDescent="0.25">
      <c r="A37" s="149"/>
      <c r="B37" s="171" t="s">
        <v>164</v>
      </c>
      <c r="C37" s="172"/>
      <c r="D37" s="14">
        <v>0</v>
      </c>
    </row>
    <row r="38" spans="1:4" ht="55.5" customHeight="1" x14ac:dyDescent="0.25">
      <c r="A38" s="149"/>
      <c r="B38" s="171" t="s">
        <v>165</v>
      </c>
      <c r="C38" s="172"/>
      <c r="D38" s="14">
        <v>1</v>
      </c>
    </row>
    <row r="39" spans="1:4" s="20" customFormat="1" ht="24.95" customHeight="1" x14ac:dyDescent="0.25">
      <c r="A39" s="149"/>
      <c r="B39" s="155" t="s">
        <v>166</v>
      </c>
      <c r="C39" s="156"/>
      <c r="D39" s="14">
        <v>1</v>
      </c>
    </row>
    <row r="40" spans="1:4" s="20" customFormat="1" ht="49.5" customHeight="1" x14ac:dyDescent="0.25">
      <c r="A40" s="149"/>
      <c r="B40" s="155" t="s">
        <v>167</v>
      </c>
      <c r="C40" s="156"/>
      <c r="D40" s="14" t="s">
        <v>179</v>
      </c>
    </row>
    <row r="41" spans="1:4" s="10" customFormat="1" ht="24.95" customHeight="1" x14ac:dyDescent="0.25">
      <c r="A41" s="149"/>
      <c r="B41" s="157" t="s">
        <v>168</v>
      </c>
      <c r="C41" s="158"/>
      <c r="D41" s="16" t="s">
        <v>3</v>
      </c>
    </row>
    <row r="42" spans="1:4" ht="54" customHeight="1" x14ac:dyDescent="0.25">
      <c r="A42" s="149"/>
      <c r="B42" s="171" t="s">
        <v>169</v>
      </c>
      <c r="C42" s="172"/>
      <c r="D42" s="13">
        <v>0</v>
      </c>
    </row>
    <row r="43" spans="1:4" s="68" customFormat="1" ht="27.75" hidden="1" customHeight="1" x14ac:dyDescent="0.25">
      <c r="A43" s="65"/>
      <c r="B43" s="66" t="s">
        <v>54</v>
      </c>
      <c r="C43" s="67"/>
      <c r="D43" s="73">
        <f>SUM(D28:D42)</f>
        <v>6</v>
      </c>
    </row>
    <row r="44" spans="1:4" s="68" customFormat="1" ht="27.75" hidden="1" customHeight="1" x14ac:dyDescent="0.25">
      <c r="A44" s="65"/>
      <c r="B44" s="66" t="s">
        <v>55</v>
      </c>
      <c r="C44" s="67"/>
      <c r="D44" s="73">
        <f>COUNT(D28:D42)</f>
        <v>12</v>
      </c>
    </row>
    <row r="45" spans="1:4" s="80" customFormat="1" ht="28.5" customHeight="1" x14ac:dyDescent="0.2">
      <c r="A45" s="23" t="s">
        <v>8</v>
      </c>
      <c r="B45" s="169" t="s">
        <v>9</v>
      </c>
      <c r="C45" s="169"/>
      <c r="D45" s="79">
        <f t="shared" ref="D45" si="0">ROUND(IF(SUM(D47:D51)=0,0,IF(SUM(D47:D51)=1,30,IF(SUM(D47:D51)=2,60,IF(SUM(D47:D51)=3,90,100)))),0)</f>
        <v>90</v>
      </c>
    </row>
    <row r="46" spans="1:4" s="80" customFormat="1" ht="33" hidden="1" customHeight="1" x14ac:dyDescent="0.2">
      <c r="A46" s="97"/>
      <c r="B46" s="96"/>
      <c r="C46" s="96"/>
      <c r="D46" s="91">
        <f>SUM(D47:D51)</f>
        <v>3</v>
      </c>
    </row>
    <row r="47" spans="1:4" ht="24" customHeight="1" x14ac:dyDescent="0.25">
      <c r="A47" s="173" t="s">
        <v>10</v>
      </c>
      <c r="B47" s="174" t="s">
        <v>11</v>
      </c>
      <c r="C47" s="175"/>
      <c r="D47" s="13">
        <v>1</v>
      </c>
    </row>
    <row r="48" spans="1:4" ht="24.95" customHeight="1" x14ac:dyDescent="0.25">
      <c r="A48" s="173"/>
      <c r="B48" s="175" t="s">
        <v>12</v>
      </c>
      <c r="C48" s="175"/>
      <c r="D48" s="13">
        <v>1</v>
      </c>
    </row>
    <row r="49" spans="1:4" ht="33.75" customHeight="1" x14ac:dyDescent="0.25">
      <c r="A49" s="173"/>
      <c r="B49" s="175" t="s">
        <v>13</v>
      </c>
      <c r="C49" s="175"/>
      <c r="D49" s="13">
        <v>0</v>
      </c>
    </row>
    <row r="50" spans="1:4" ht="24.95" customHeight="1" x14ac:dyDescent="0.25">
      <c r="A50" s="173"/>
      <c r="B50" s="175" t="s">
        <v>14</v>
      </c>
      <c r="C50" s="175"/>
      <c r="D50" s="14">
        <v>0</v>
      </c>
    </row>
    <row r="51" spans="1:4" ht="51.75" customHeight="1" x14ac:dyDescent="0.25">
      <c r="A51" s="173"/>
      <c r="B51" s="175" t="s">
        <v>15</v>
      </c>
      <c r="C51" s="175"/>
      <c r="D51" s="14">
        <v>1</v>
      </c>
    </row>
    <row r="52" spans="1:4" s="80" customFormat="1" ht="36" customHeight="1" x14ac:dyDescent="0.2">
      <c r="A52" s="23" t="s">
        <v>50</v>
      </c>
      <c r="B52" s="176" t="s">
        <v>133</v>
      </c>
      <c r="C52" s="176"/>
      <c r="D52" s="79">
        <v>98</v>
      </c>
    </row>
    <row r="53" spans="1:4" s="83" customFormat="1" ht="47.25" customHeight="1" x14ac:dyDescent="0.2">
      <c r="A53" s="81" t="s">
        <v>134</v>
      </c>
      <c r="B53" s="177" t="s">
        <v>135</v>
      </c>
      <c r="C53" s="178"/>
      <c r="D53" s="82">
        <v>97</v>
      </c>
    </row>
    <row r="54" spans="1:4" s="83" customFormat="1" ht="39.75" customHeight="1" x14ac:dyDescent="0.2">
      <c r="A54" s="81" t="s">
        <v>136</v>
      </c>
      <c r="B54" s="177" t="s">
        <v>137</v>
      </c>
      <c r="C54" s="178"/>
      <c r="D54" s="82">
        <v>99</v>
      </c>
    </row>
    <row r="55" spans="1:4" s="8" customFormat="1" ht="43.5" customHeight="1" x14ac:dyDescent="0.25">
      <c r="A55" s="77">
        <v>2</v>
      </c>
      <c r="B55" s="179" t="s">
        <v>16</v>
      </c>
      <c r="C55" s="179"/>
      <c r="D55" s="102">
        <v>99</v>
      </c>
    </row>
    <row r="56" spans="1:4" s="80" customFormat="1" ht="31.5" customHeight="1" x14ac:dyDescent="0.2">
      <c r="A56" s="180" t="s">
        <v>17</v>
      </c>
      <c r="B56" s="181" t="s">
        <v>174</v>
      </c>
      <c r="C56" s="182"/>
      <c r="D56" s="79">
        <v>100</v>
      </c>
    </row>
    <row r="57" spans="1:4" s="80" customFormat="1" ht="31.5" hidden="1" customHeight="1" x14ac:dyDescent="0.2">
      <c r="A57" s="180"/>
      <c r="B57" s="98"/>
      <c r="C57" s="99"/>
      <c r="D57" s="79">
        <f>SUM(D58:D63)</f>
        <v>5</v>
      </c>
    </row>
    <row r="58" spans="1:4" ht="33" customHeight="1" x14ac:dyDescent="0.25">
      <c r="A58" s="180"/>
      <c r="B58" s="175" t="s">
        <v>18</v>
      </c>
      <c r="C58" s="175"/>
      <c r="D58" s="13">
        <v>1</v>
      </c>
    </row>
    <row r="59" spans="1:4" ht="33" customHeight="1" x14ac:dyDescent="0.25">
      <c r="A59" s="180"/>
      <c r="B59" s="183" t="s">
        <v>19</v>
      </c>
      <c r="C59" s="184"/>
      <c r="D59" s="13">
        <v>1</v>
      </c>
    </row>
    <row r="60" spans="1:4" ht="33" customHeight="1" x14ac:dyDescent="0.25">
      <c r="A60" s="180"/>
      <c r="B60" s="183" t="s">
        <v>20</v>
      </c>
      <c r="C60" s="184"/>
      <c r="D60" s="13">
        <v>1</v>
      </c>
    </row>
    <row r="61" spans="1:4" ht="32.25" customHeight="1" x14ac:dyDescent="0.25">
      <c r="A61" s="180"/>
      <c r="B61" s="183" t="s">
        <v>21</v>
      </c>
      <c r="C61" s="184"/>
      <c r="D61" s="13">
        <v>0</v>
      </c>
    </row>
    <row r="62" spans="1:4" ht="32.25" customHeight="1" x14ac:dyDescent="0.25">
      <c r="A62" s="180"/>
      <c r="B62" s="183" t="s">
        <v>22</v>
      </c>
      <c r="C62" s="184"/>
      <c r="D62" s="13">
        <v>1</v>
      </c>
    </row>
    <row r="63" spans="1:4" ht="39.75" customHeight="1" x14ac:dyDescent="0.25">
      <c r="A63" s="180"/>
      <c r="B63" s="171" t="s">
        <v>175</v>
      </c>
      <c r="C63" s="172"/>
      <c r="D63" s="14">
        <v>1</v>
      </c>
    </row>
    <row r="64" spans="1:4" s="85" customFormat="1" ht="38.25" customHeight="1" x14ac:dyDescent="0.2">
      <c r="A64" s="84" t="s">
        <v>138</v>
      </c>
      <c r="B64" s="181" t="s">
        <v>139</v>
      </c>
      <c r="C64" s="182"/>
      <c r="D64" s="79">
        <v>98</v>
      </c>
    </row>
    <row r="65" spans="1:4" s="87" customFormat="1" ht="42" customHeight="1" x14ac:dyDescent="0.2">
      <c r="A65" s="86" t="s">
        <v>140</v>
      </c>
      <c r="B65" s="185" t="s">
        <v>23</v>
      </c>
      <c r="C65" s="186"/>
      <c r="D65" s="102">
        <v>58.5</v>
      </c>
    </row>
    <row r="66" spans="1:4" s="80" customFormat="1" ht="31.5" customHeight="1" x14ac:dyDescent="0.2">
      <c r="A66" s="23" t="s">
        <v>24</v>
      </c>
      <c r="B66" s="169" t="s">
        <v>176</v>
      </c>
      <c r="C66" s="169"/>
      <c r="D66" s="79">
        <f>D67</f>
        <v>20</v>
      </c>
    </row>
    <row r="67" spans="1:4" s="89" customFormat="1" ht="31.5" hidden="1" customHeight="1" x14ac:dyDescent="0.2">
      <c r="A67" s="173" t="s">
        <v>25</v>
      </c>
      <c r="B67" s="157" t="s">
        <v>177</v>
      </c>
      <c r="C67" s="158"/>
      <c r="D67" s="88">
        <f>ROUND((D69+D70+D71+D72+D73)*20,0)</f>
        <v>20</v>
      </c>
    </row>
    <row r="68" spans="1:4" s="89" customFormat="1" ht="22.5" hidden="1" customHeight="1" x14ac:dyDescent="0.2">
      <c r="A68" s="173"/>
      <c r="B68" s="94"/>
      <c r="C68" s="95"/>
      <c r="D68" s="88">
        <f>SUM(D69:D73)</f>
        <v>1</v>
      </c>
    </row>
    <row r="69" spans="1:4" ht="24.95" customHeight="1" x14ac:dyDescent="0.25">
      <c r="A69" s="173"/>
      <c r="B69" s="171" t="s">
        <v>26</v>
      </c>
      <c r="C69" s="172"/>
      <c r="D69" s="14">
        <v>1</v>
      </c>
    </row>
    <row r="70" spans="1:4" ht="24.95" customHeight="1" x14ac:dyDescent="0.25">
      <c r="A70" s="173"/>
      <c r="B70" s="171" t="s">
        <v>27</v>
      </c>
      <c r="C70" s="172"/>
      <c r="D70" s="14">
        <v>0</v>
      </c>
    </row>
    <row r="71" spans="1:4" ht="24.95" customHeight="1" x14ac:dyDescent="0.25">
      <c r="A71" s="173"/>
      <c r="B71" s="171" t="s">
        <v>28</v>
      </c>
      <c r="C71" s="172"/>
      <c r="D71" s="14">
        <v>0</v>
      </c>
    </row>
    <row r="72" spans="1:4" ht="24.95" customHeight="1" x14ac:dyDescent="0.25">
      <c r="A72" s="173"/>
      <c r="B72" s="171" t="s">
        <v>29</v>
      </c>
      <c r="C72" s="172"/>
      <c r="D72" s="14">
        <v>0</v>
      </c>
    </row>
    <row r="73" spans="1:4" ht="36" customHeight="1" x14ac:dyDescent="0.25">
      <c r="A73" s="173"/>
      <c r="B73" s="171" t="s">
        <v>256</v>
      </c>
      <c r="C73" s="172"/>
      <c r="D73" s="14">
        <v>0</v>
      </c>
    </row>
    <row r="74" spans="1:4" s="80" customFormat="1" ht="31.5" customHeight="1" x14ac:dyDescent="0.2">
      <c r="A74" s="23" t="s">
        <v>30</v>
      </c>
      <c r="B74" s="169" t="s">
        <v>253</v>
      </c>
      <c r="C74" s="169"/>
      <c r="D74" s="79">
        <f>D75</f>
        <v>60</v>
      </c>
    </row>
    <row r="75" spans="1:4" s="89" customFormat="1" ht="31.5" hidden="1" customHeight="1" x14ac:dyDescent="0.2">
      <c r="A75" s="173" t="s">
        <v>31</v>
      </c>
      <c r="B75" s="170" t="s">
        <v>178</v>
      </c>
      <c r="C75" s="170"/>
      <c r="D75" s="88">
        <f>ROUND((D77+D78+D79+D80+D81+D82)*20,0)</f>
        <v>60</v>
      </c>
    </row>
    <row r="76" spans="1:4" s="89" customFormat="1" ht="31.5" hidden="1" customHeight="1" x14ac:dyDescent="0.2">
      <c r="A76" s="173"/>
      <c r="B76" s="100"/>
      <c r="C76" s="101"/>
      <c r="D76" s="88">
        <f>SUM(D77:D82)</f>
        <v>3</v>
      </c>
    </row>
    <row r="77" spans="1:4" ht="24.95" customHeight="1" x14ac:dyDescent="0.25">
      <c r="A77" s="173"/>
      <c r="B77" s="171" t="s">
        <v>32</v>
      </c>
      <c r="C77" s="172"/>
      <c r="D77" s="13">
        <v>0</v>
      </c>
    </row>
    <row r="78" spans="1:4" ht="31.5" customHeight="1" x14ac:dyDescent="0.25">
      <c r="A78" s="173"/>
      <c r="B78" s="171" t="s">
        <v>33</v>
      </c>
      <c r="C78" s="172"/>
      <c r="D78" s="13">
        <v>0</v>
      </c>
    </row>
    <row r="79" spans="1:4" ht="30.75" customHeight="1" x14ac:dyDescent="0.25">
      <c r="A79" s="173"/>
      <c r="B79" s="171" t="s">
        <v>34</v>
      </c>
      <c r="C79" s="172"/>
      <c r="D79" s="13">
        <v>0</v>
      </c>
    </row>
    <row r="80" spans="1:4" s="21" customFormat="1" ht="30.75" customHeight="1" x14ac:dyDescent="0.25">
      <c r="A80" s="173"/>
      <c r="B80" s="155" t="s">
        <v>254</v>
      </c>
      <c r="C80" s="156"/>
      <c r="D80" s="13">
        <v>1</v>
      </c>
    </row>
    <row r="81" spans="1:4" ht="48.75" customHeight="1" x14ac:dyDescent="0.25">
      <c r="A81" s="173"/>
      <c r="B81" s="171" t="s">
        <v>255</v>
      </c>
      <c r="C81" s="172"/>
      <c r="D81" s="13">
        <v>1</v>
      </c>
    </row>
    <row r="82" spans="1:4" ht="24.95" customHeight="1" x14ac:dyDescent="0.25">
      <c r="A82" s="173"/>
      <c r="B82" s="171" t="s">
        <v>35</v>
      </c>
      <c r="C82" s="172"/>
      <c r="D82" s="13">
        <v>1</v>
      </c>
    </row>
    <row r="83" spans="1:4" s="80" customFormat="1" ht="39.75" customHeight="1" x14ac:dyDescent="0.2">
      <c r="A83" s="90" t="s">
        <v>83</v>
      </c>
      <c r="B83" s="187" t="s">
        <v>141</v>
      </c>
      <c r="C83" s="188"/>
      <c r="D83" s="91">
        <v>95</v>
      </c>
    </row>
    <row r="84" spans="1:4" s="8" customFormat="1" ht="39" customHeight="1" x14ac:dyDescent="0.25">
      <c r="A84" s="92" t="s">
        <v>142</v>
      </c>
      <c r="B84" s="185" t="s">
        <v>180</v>
      </c>
      <c r="C84" s="186"/>
      <c r="D84" s="102">
        <v>98.2</v>
      </c>
    </row>
    <row r="85" spans="1:4" s="80" customFormat="1" ht="63" customHeight="1" x14ac:dyDescent="0.2">
      <c r="A85" s="90" t="s">
        <v>90</v>
      </c>
      <c r="B85" s="187" t="s">
        <v>143</v>
      </c>
      <c r="C85" s="188"/>
      <c r="D85" s="91">
        <v>98</v>
      </c>
    </row>
    <row r="86" spans="1:4" s="80" customFormat="1" ht="51.75" customHeight="1" x14ac:dyDescent="0.2">
      <c r="A86" s="90" t="s">
        <v>95</v>
      </c>
      <c r="B86" s="189" t="s">
        <v>144</v>
      </c>
      <c r="C86" s="189"/>
      <c r="D86" s="91">
        <v>98</v>
      </c>
    </row>
    <row r="87" spans="1:4" s="80" customFormat="1" ht="51.75" customHeight="1" x14ac:dyDescent="0.2">
      <c r="A87" s="90" t="s">
        <v>102</v>
      </c>
      <c r="B87" s="187" t="s">
        <v>145</v>
      </c>
      <c r="C87" s="188"/>
      <c r="D87" s="91">
        <v>99</v>
      </c>
    </row>
    <row r="88" spans="1:4" s="8" customFormat="1" ht="39" customHeight="1" x14ac:dyDescent="0.25">
      <c r="A88" s="92" t="s">
        <v>146</v>
      </c>
      <c r="B88" s="185" t="s">
        <v>147</v>
      </c>
      <c r="C88" s="186"/>
      <c r="D88" s="102">
        <v>98.3</v>
      </c>
    </row>
    <row r="89" spans="1:4" s="80" customFormat="1" ht="51.75" customHeight="1" x14ac:dyDescent="0.2">
      <c r="A89" s="90" t="s">
        <v>109</v>
      </c>
      <c r="B89" s="187" t="s">
        <v>148</v>
      </c>
      <c r="C89" s="188"/>
      <c r="D89" s="91">
        <v>99</v>
      </c>
    </row>
    <row r="90" spans="1:4" s="80" customFormat="1" ht="51.75" customHeight="1" x14ac:dyDescent="0.2">
      <c r="A90" s="90" t="s">
        <v>114</v>
      </c>
      <c r="B90" s="189" t="s">
        <v>149</v>
      </c>
      <c r="C90" s="189"/>
      <c r="D90" s="91">
        <v>98</v>
      </c>
    </row>
    <row r="91" spans="1:4" s="80" customFormat="1" ht="51.75" customHeight="1" x14ac:dyDescent="0.2">
      <c r="A91" s="90" t="s">
        <v>119</v>
      </c>
      <c r="B91" s="187" t="s">
        <v>150</v>
      </c>
      <c r="C91" s="188"/>
      <c r="D91" s="91">
        <v>98</v>
      </c>
    </row>
    <row r="92" spans="1:4" s="93" customFormat="1" ht="48.75" customHeight="1" x14ac:dyDescent="0.25">
      <c r="A92" s="190" t="s">
        <v>127</v>
      </c>
      <c r="B92" s="191"/>
      <c r="C92" s="192"/>
      <c r="D92" s="110">
        <v>88.18</v>
      </c>
    </row>
  </sheetData>
  <mergeCells count="89">
    <mergeCell ref="B88:C88"/>
    <mergeCell ref="B89:C89"/>
    <mergeCell ref="B90:C90"/>
    <mergeCell ref="B91:C91"/>
    <mergeCell ref="A92:C92"/>
    <mergeCell ref="B87:C87"/>
    <mergeCell ref="B74:C74"/>
    <mergeCell ref="A75:A82"/>
    <mergeCell ref="B75:C75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64:C64"/>
    <mergeCell ref="B65:C65"/>
    <mergeCell ref="B66:C66"/>
    <mergeCell ref="A67:A73"/>
    <mergeCell ref="B67:C67"/>
    <mergeCell ref="B69:C69"/>
    <mergeCell ref="B70:C70"/>
    <mergeCell ref="B71:C71"/>
    <mergeCell ref="B72:C72"/>
    <mergeCell ref="B73:C73"/>
    <mergeCell ref="B52:C52"/>
    <mergeCell ref="B53:C53"/>
    <mergeCell ref="B54:C54"/>
    <mergeCell ref="B55:C55"/>
    <mergeCell ref="A56:A63"/>
    <mergeCell ref="B56:C56"/>
    <mergeCell ref="B58:C58"/>
    <mergeCell ref="B59:C59"/>
    <mergeCell ref="B60:C60"/>
    <mergeCell ref="B61:C61"/>
    <mergeCell ref="B63:C63"/>
    <mergeCell ref="B62:C62"/>
    <mergeCell ref="A47:A51"/>
    <mergeCell ref="B47:C47"/>
    <mergeCell ref="B48:C48"/>
    <mergeCell ref="B49:C49"/>
    <mergeCell ref="B50:C50"/>
    <mergeCell ref="B51:C51"/>
    <mergeCell ref="B33:C33"/>
    <mergeCell ref="B34:C34"/>
    <mergeCell ref="B35:C35"/>
    <mergeCell ref="B36:C36"/>
    <mergeCell ref="B45:C45"/>
    <mergeCell ref="B24:C24"/>
    <mergeCell ref="B25:C25"/>
    <mergeCell ref="A26:A42"/>
    <mergeCell ref="B26:C26"/>
    <mergeCell ref="B27:C27"/>
    <mergeCell ref="B28:C28"/>
    <mergeCell ref="B29:C29"/>
    <mergeCell ref="B30:C30"/>
    <mergeCell ref="B31:C31"/>
    <mergeCell ref="B32:C32"/>
    <mergeCell ref="B37:C37"/>
    <mergeCell ref="B38:C38"/>
    <mergeCell ref="B39:C39"/>
    <mergeCell ref="B40:C40"/>
    <mergeCell ref="B41:C41"/>
    <mergeCell ref="B42:C42"/>
    <mergeCell ref="B10:C10"/>
    <mergeCell ref="B11:C11"/>
    <mergeCell ref="B12:C12"/>
    <mergeCell ref="B13:C13"/>
    <mergeCell ref="B14:C14"/>
    <mergeCell ref="A1:A2"/>
    <mergeCell ref="B1:B2"/>
    <mergeCell ref="C1:C2"/>
    <mergeCell ref="B3:C3"/>
    <mergeCell ref="A5:A21"/>
    <mergeCell ref="B5:C5"/>
    <mergeCell ref="B7:C7"/>
    <mergeCell ref="B8:C8"/>
    <mergeCell ref="B9:C9"/>
    <mergeCell ref="B19:C19"/>
    <mergeCell ref="B20:C20"/>
    <mergeCell ref="B21:C21"/>
    <mergeCell ref="B15:C15"/>
    <mergeCell ref="B16:C16"/>
    <mergeCell ref="B17:C17"/>
    <mergeCell ref="B18:C18"/>
  </mergeCells>
  <pageMargins left="0.7" right="0.7" top="0.75" bottom="0.75" header="0.3" footer="0.3"/>
  <pageSetup paperSize="9" orientation="portrait" r:id="rId1"/>
  <ignoredErrors>
    <ignoredError sqref="D4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1"/>
  <sheetViews>
    <sheetView topLeftCell="A16" workbookViewId="0">
      <selection activeCell="G16" sqref="G16"/>
    </sheetView>
  </sheetViews>
  <sheetFormatPr defaultRowHeight="15.75" x14ac:dyDescent="0.25"/>
  <cols>
    <col min="1" max="1" width="9.140625" style="141"/>
    <col min="2" max="2" width="39.140625" style="131" customWidth="1"/>
    <col min="3" max="16384" width="9.140625" style="131"/>
  </cols>
  <sheetData>
    <row r="1" spans="1:5" ht="21" x14ac:dyDescent="0.25">
      <c r="A1" s="130" t="s">
        <v>182</v>
      </c>
    </row>
    <row r="3" spans="1:5" x14ac:dyDescent="0.25">
      <c r="A3" s="132" t="s">
        <v>183</v>
      </c>
    </row>
    <row r="4" spans="1:5" x14ac:dyDescent="0.25">
      <c r="A4" s="133" t="s">
        <v>184</v>
      </c>
    </row>
    <row r="5" spans="1:5" ht="36" x14ac:dyDescent="0.25">
      <c r="A5" s="134" t="s">
        <v>185</v>
      </c>
      <c r="B5" s="135" t="s">
        <v>186</v>
      </c>
      <c r="C5" s="136" t="s">
        <v>187</v>
      </c>
      <c r="D5" s="136" t="s">
        <v>188</v>
      </c>
      <c r="E5" s="136" t="s">
        <v>189</v>
      </c>
    </row>
    <row r="6" spans="1:5" x14ac:dyDescent="0.25">
      <c r="A6" s="134">
        <v>1</v>
      </c>
      <c r="B6" s="135" t="s">
        <v>190</v>
      </c>
      <c r="C6" s="136">
        <v>431</v>
      </c>
      <c r="D6" s="136">
        <v>95.8</v>
      </c>
      <c r="E6" s="136">
        <v>95.8</v>
      </c>
    </row>
    <row r="7" spans="1:5" x14ac:dyDescent="0.25">
      <c r="A7" s="134">
        <v>2</v>
      </c>
      <c r="B7" s="135" t="s">
        <v>191</v>
      </c>
      <c r="C7" s="136">
        <v>19</v>
      </c>
      <c r="D7" s="136">
        <v>4.2</v>
      </c>
      <c r="E7" s="136">
        <v>4.2</v>
      </c>
    </row>
    <row r="8" spans="1:5" x14ac:dyDescent="0.25">
      <c r="A8" s="137"/>
      <c r="B8" s="138" t="s">
        <v>192</v>
      </c>
      <c r="C8" s="139">
        <v>450</v>
      </c>
      <c r="D8" s="139">
        <v>100</v>
      </c>
      <c r="E8" s="139">
        <v>100</v>
      </c>
    </row>
    <row r="9" spans="1:5" x14ac:dyDescent="0.25">
      <c r="A9" s="140" t="s">
        <v>225</v>
      </c>
    </row>
    <row r="11" spans="1:5" x14ac:dyDescent="0.25">
      <c r="A11" s="132" t="s">
        <v>193</v>
      </c>
    </row>
    <row r="12" spans="1:5" x14ac:dyDescent="0.25">
      <c r="A12" s="133" t="s">
        <v>194</v>
      </c>
    </row>
    <row r="13" spans="1:5" ht="36" x14ac:dyDescent="0.25">
      <c r="A13" s="134" t="s">
        <v>185</v>
      </c>
      <c r="B13" s="135" t="s">
        <v>186</v>
      </c>
      <c r="C13" s="136" t="s">
        <v>187</v>
      </c>
      <c r="D13" s="136" t="s">
        <v>188</v>
      </c>
      <c r="E13" s="136" t="s">
        <v>189</v>
      </c>
    </row>
    <row r="14" spans="1:5" x14ac:dyDescent="0.25">
      <c r="A14" s="134">
        <v>1</v>
      </c>
      <c r="B14" s="135" t="s">
        <v>190</v>
      </c>
      <c r="C14" s="136">
        <v>418</v>
      </c>
      <c r="D14" s="136">
        <v>93</v>
      </c>
      <c r="E14" s="136">
        <v>97</v>
      </c>
    </row>
    <row r="15" spans="1:5" x14ac:dyDescent="0.25">
      <c r="A15" s="134">
        <v>2</v>
      </c>
      <c r="B15" s="135" t="s">
        <v>191</v>
      </c>
      <c r="C15" s="136">
        <v>13</v>
      </c>
      <c r="D15" s="136">
        <v>2.8</v>
      </c>
      <c r="E15" s="136">
        <v>3</v>
      </c>
    </row>
    <row r="16" spans="1:5" x14ac:dyDescent="0.25">
      <c r="A16" s="137"/>
      <c r="B16" s="138" t="s">
        <v>192</v>
      </c>
      <c r="C16" s="139">
        <v>431</v>
      </c>
      <c r="D16" s="139">
        <v>95.8</v>
      </c>
      <c r="E16" s="139">
        <v>100</v>
      </c>
    </row>
    <row r="17" spans="1:5" x14ac:dyDescent="0.25">
      <c r="A17" s="140" t="s">
        <v>225</v>
      </c>
    </row>
    <row r="19" spans="1:5" x14ac:dyDescent="0.25">
      <c r="A19" s="132" t="s">
        <v>195</v>
      </c>
    </row>
    <row r="20" spans="1:5" x14ac:dyDescent="0.25">
      <c r="A20" s="133" t="s">
        <v>196</v>
      </c>
    </row>
    <row r="21" spans="1:5" ht="36" x14ac:dyDescent="0.25">
      <c r="A21" s="134" t="s">
        <v>185</v>
      </c>
      <c r="B21" s="135" t="s">
        <v>186</v>
      </c>
      <c r="C21" s="136" t="s">
        <v>187</v>
      </c>
      <c r="D21" s="136" t="s">
        <v>188</v>
      </c>
      <c r="E21" s="136" t="s">
        <v>189</v>
      </c>
    </row>
    <row r="22" spans="1:5" x14ac:dyDescent="0.25">
      <c r="A22" s="134">
        <v>1</v>
      </c>
      <c r="B22" s="135" t="s">
        <v>190</v>
      </c>
      <c r="C22" s="136">
        <v>415</v>
      </c>
      <c r="D22" s="136">
        <v>92.2</v>
      </c>
      <c r="E22" s="136">
        <v>92.2</v>
      </c>
    </row>
    <row r="23" spans="1:5" x14ac:dyDescent="0.25">
      <c r="A23" s="134">
        <v>2</v>
      </c>
      <c r="B23" s="135" t="s">
        <v>191</v>
      </c>
      <c r="C23" s="136">
        <v>35</v>
      </c>
      <c r="D23" s="136">
        <v>7.8</v>
      </c>
      <c r="E23" s="136">
        <v>7.8</v>
      </c>
    </row>
    <row r="24" spans="1:5" x14ac:dyDescent="0.25">
      <c r="A24" s="137"/>
      <c r="B24" s="138" t="s">
        <v>192</v>
      </c>
      <c r="C24" s="139">
        <v>450</v>
      </c>
      <c r="D24" s="139">
        <v>100</v>
      </c>
      <c r="E24" s="139">
        <v>100</v>
      </c>
    </row>
    <row r="25" spans="1:5" x14ac:dyDescent="0.25">
      <c r="A25" s="140" t="s">
        <v>225</v>
      </c>
    </row>
    <row r="27" spans="1:5" x14ac:dyDescent="0.25">
      <c r="A27" s="132" t="s">
        <v>197</v>
      </c>
    </row>
    <row r="28" spans="1:5" x14ac:dyDescent="0.25">
      <c r="A28" s="133" t="s">
        <v>198</v>
      </c>
    </row>
    <row r="29" spans="1:5" ht="36" x14ac:dyDescent="0.25">
      <c r="A29" s="134" t="s">
        <v>185</v>
      </c>
      <c r="B29" s="135" t="s">
        <v>186</v>
      </c>
      <c r="C29" s="136" t="s">
        <v>187</v>
      </c>
      <c r="D29" s="136" t="s">
        <v>188</v>
      </c>
      <c r="E29" s="136" t="s">
        <v>189</v>
      </c>
    </row>
    <row r="30" spans="1:5" x14ac:dyDescent="0.25">
      <c r="A30" s="134">
        <v>1</v>
      </c>
      <c r="B30" s="135" t="s">
        <v>190</v>
      </c>
      <c r="C30" s="136">
        <v>412</v>
      </c>
      <c r="D30" s="136">
        <v>91.6</v>
      </c>
      <c r="E30" s="136">
        <v>99.3</v>
      </c>
    </row>
    <row r="31" spans="1:5" x14ac:dyDescent="0.25">
      <c r="A31" s="134">
        <v>2</v>
      </c>
      <c r="B31" s="135" t="s">
        <v>191</v>
      </c>
      <c r="C31" s="136">
        <v>3</v>
      </c>
      <c r="D31" s="136">
        <v>0.7</v>
      </c>
      <c r="E31" s="136">
        <v>0.7</v>
      </c>
    </row>
    <row r="32" spans="1:5" x14ac:dyDescent="0.25">
      <c r="A32" s="137"/>
      <c r="B32" s="138" t="s">
        <v>192</v>
      </c>
      <c r="C32" s="139">
        <v>415</v>
      </c>
      <c r="D32" s="139">
        <v>92.2</v>
      </c>
      <c r="E32" s="139">
        <v>100</v>
      </c>
    </row>
    <row r="33" spans="1:5" x14ac:dyDescent="0.25">
      <c r="A33" s="140" t="s">
        <v>226</v>
      </c>
    </row>
    <row r="35" spans="1:5" x14ac:dyDescent="0.25">
      <c r="A35" s="132" t="s">
        <v>199</v>
      </c>
    </row>
    <row r="36" spans="1:5" x14ac:dyDescent="0.25">
      <c r="A36" s="133" t="s">
        <v>200</v>
      </c>
    </row>
    <row r="37" spans="1:5" ht="36" x14ac:dyDescent="0.25">
      <c r="A37" s="134" t="s">
        <v>185</v>
      </c>
      <c r="B37" s="135" t="s">
        <v>186</v>
      </c>
      <c r="C37" s="136" t="s">
        <v>187</v>
      </c>
      <c r="D37" s="136" t="s">
        <v>188</v>
      </c>
      <c r="E37" s="136" t="s">
        <v>189</v>
      </c>
    </row>
    <row r="38" spans="1:5" x14ac:dyDescent="0.25">
      <c r="A38" s="134">
        <v>1</v>
      </c>
      <c r="B38" s="135" t="s">
        <v>190</v>
      </c>
      <c r="C38" s="136">
        <v>441</v>
      </c>
      <c r="D38" s="136">
        <v>98</v>
      </c>
      <c r="E38" s="136">
        <v>98</v>
      </c>
    </row>
    <row r="39" spans="1:5" x14ac:dyDescent="0.25">
      <c r="A39" s="134">
        <v>2</v>
      </c>
      <c r="B39" s="135" t="s">
        <v>191</v>
      </c>
      <c r="C39" s="136">
        <v>9</v>
      </c>
      <c r="D39" s="136">
        <v>2</v>
      </c>
      <c r="E39" s="136">
        <v>2</v>
      </c>
    </row>
    <row r="40" spans="1:5" x14ac:dyDescent="0.25">
      <c r="A40" s="137"/>
      <c r="B40" s="138" t="s">
        <v>192</v>
      </c>
      <c r="C40" s="139">
        <v>450</v>
      </c>
      <c r="D40" s="139">
        <v>100</v>
      </c>
      <c r="E40" s="139">
        <v>100</v>
      </c>
    </row>
    <row r="41" spans="1:5" x14ac:dyDescent="0.25">
      <c r="A41" s="140" t="s">
        <v>225</v>
      </c>
    </row>
    <row r="43" spans="1:5" x14ac:dyDescent="0.25">
      <c r="A43" s="132" t="s">
        <v>201</v>
      </c>
    </row>
    <row r="44" spans="1:5" x14ac:dyDescent="0.25">
      <c r="A44" s="133" t="s">
        <v>202</v>
      </c>
    </row>
    <row r="45" spans="1:5" ht="36" x14ac:dyDescent="0.25">
      <c r="A45" s="134" t="s">
        <v>185</v>
      </c>
      <c r="B45" s="135" t="s">
        <v>186</v>
      </c>
      <c r="C45" s="136" t="s">
        <v>187</v>
      </c>
      <c r="D45" s="136" t="s">
        <v>188</v>
      </c>
      <c r="E45" s="136" t="s">
        <v>189</v>
      </c>
    </row>
    <row r="46" spans="1:5" x14ac:dyDescent="0.25">
      <c r="A46" s="134">
        <v>1</v>
      </c>
      <c r="B46" s="135" t="s">
        <v>190</v>
      </c>
      <c r="C46" s="136">
        <v>87</v>
      </c>
      <c r="D46" s="136">
        <v>19.3</v>
      </c>
      <c r="E46" s="136">
        <v>19.3</v>
      </c>
    </row>
    <row r="47" spans="1:5" x14ac:dyDescent="0.25">
      <c r="A47" s="134">
        <v>2</v>
      </c>
      <c r="B47" s="135" t="s">
        <v>191</v>
      </c>
      <c r="C47" s="136">
        <v>363</v>
      </c>
      <c r="D47" s="136">
        <v>80.7</v>
      </c>
      <c r="E47" s="136">
        <v>80.7</v>
      </c>
    </row>
    <row r="48" spans="1:5" x14ac:dyDescent="0.25">
      <c r="A48" s="137"/>
      <c r="B48" s="138" t="s">
        <v>192</v>
      </c>
      <c r="C48" s="139">
        <v>450</v>
      </c>
      <c r="D48" s="139">
        <v>100</v>
      </c>
      <c r="E48" s="139">
        <v>100</v>
      </c>
    </row>
    <row r="49" spans="1:5" x14ac:dyDescent="0.25">
      <c r="A49" s="140" t="s">
        <v>225</v>
      </c>
    </row>
    <row r="51" spans="1:5" x14ac:dyDescent="0.25">
      <c r="A51" s="132" t="s">
        <v>203</v>
      </c>
    </row>
    <row r="52" spans="1:5" x14ac:dyDescent="0.25">
      <c r="A52" s="133" t="s">
        <v>204</v>
      </c>
    </row>
    <row r="53" spans="1:5" ht="36" x14ac:dyDescent="0.25">
      <c r="A53" s="134" t="s">
        <v>185</v>
      </c>
      <c r="B53" s="135" t="s">
        <v>186</v>
      </c>
      <c r="C53" s="136" t="s">
        <v>187</v>
      </c>
      <c r="D53" s="136" t="s">
        <v>188</v>
      </c>
      <c r="E53" s="136" t="s">
        <v>189</v>
      </c>
    </row>
    <row r="54" spans="1:5" x14ac:dyDescent="0.25">
      <c r="A54" s="134">
        <v>1</v>
      </c>
      <c r="B54" s="135" t="s">
        <v>190</v>
      </c>
      <c r="C54" s="136">
        <v>83</v>
      </c>
      <c r="D54" s="136">
        <v>18.399999999999999</v>
      </c>
      <c r="E54" s="136">
        <v>95.4</v>
      </c>
    </row>
    <row r="55" spans="1:5" x14ac:dyDescent="0.25">
      <c r="A55" s="134">
        <v>2</v>
      </c>
      <c r="B55" s="135" t="s">
        <v>191</v>
      </c>
      <c r="C55" s="136">
        <v>4</v>
      </c>
      <c r="D55" s="136">
        <v>0.9</v>
      </c>
      <c r="E55" s="136">
        <v>4.5999999999999996</v>
      </c>
    </row>
    <row r="56" spans="1:5" x14ac:dyDescent="0.25">
      <c r="A56" s="137"/>
      <c r="B56" s="138" t="s">
        <v>192</v>
      </c>
      <c r="C56" s="139">
        <v>87</v>
      </c>
      <c r="D56" s="139">
        <v>19.3</v>
      </c>
      <c r="E56" s="139">
        <v>100</v>
      </c>
    </row>
    <row r="57" spans="1:5" x14ac:dyDescent="0.25">
      <c r="A57" s="140" t="s">
        <v>227</v>
      </c>
    </row>
    <row r="59" spans="1:5" x14ac:dyDescent="0.25">
      <c r="A59" s="132" t="s">
        <v>205</v>
      </c>
    </row>
    <row r="60" spans="1:5" x14ac:dyDescent="0.25">
      <c r="A60" s="133" t="s">
        <v>206</v>
      </c>
    </row>
    <row r="61" spans="1:5" ht="36" x14ac:dyDescent="0.25">
      <c r="A61" s="134" t="s">
        <v>185</v>
      </c>
      <c r="B61" s="135" t="s">
        <v>186</v>
      </c>
      <c r="C61" s="136" t="s">
        <v>187</v>
      </c>
      <c r="D61" s="136" t="s">
        <v>188</v>
      </c>
      <c r="E61" s="136" t="s">
        <v>189</v>
      </c>
    </row>
    <row r="62" spans="1:5" x14ac:dyDescent="0.25">
      <c r="A62" s="134">
        <v>1</v>
      </c>
      <c r="B62" s="135" t="s">
        <v>190</v>
      </c>
      <c r="C62" s="136">
        <v>442</v>
      </c>
      <c r="D62" s="136">
        <v>98.2</v>
      </c>
      <c r="E62" s="136">
        <v>98.2</v>
      </c>
    </row>
    <row r="63" spans="1:5" x14ac:dyDescent="0.25">
      <c r="A63" s="134">
        <v>2</v>
      </c>
      <c r="B63" s="135" t="s">
        <v>191</v>
      </c>
      <c r="C63" s="136">
        <v>8</v>
      </c>
      <c r="D63" s="136">
        <v>1.8</v>
      </c>
      <c r="E63" s="136">
        <v>1.8</v>
      </c>
    </row>
    <row r="64" spans="1:5" x14ac:dyDescent="0.25">
      <c r="A64" s="137"/>
      <c r="B64" s="138" t="s">
        <v>192</v>
      </c>
      <c r="C64" s="139">
        <v>450</v>
      </c>
      <c r="D64" s="139">
        <v>100</v>
      </c>
      <c r="E64" s="139">
        <v>100</v>
      </c>
    </row>
    <row r="65" spans="1:5" x14ac:dyDescent="0.25">
      <c r="A65" s="140" t="s">
        <v>225</v>
      </c>
    </row>
    <row r="67" spans="1:5" x14ac:dyDescent="0.25">
      <c r="A67" s="132" t="s">
        <v>207</v>
      </c>
    </row>
    <row r="68" spans="1:5" x14ac:dyDescent="0.25">
      <c r="A68" s="133" t="s">
        <v>208</v>
      </c>
    </row>
    <row r="69" spans="1:5" ht="36" x14ac:dyDescent="0.25">
      <c r="A69" s="134" t="s">
        <v>185</v>
      </c>
      <c r="B69" s="135" t="s">
        <v>186</v>
      </c>
      <c r="C69" s="136" t="s">
        <v>187</v>
      </c>
      <c r="D69" s="136" t="s">
        <v>188</v>
      </c>
      <c r="E69" s="136" t="s">
        <v>189</v>
      </c>
    </row>
    <row r="70" spans="1:5" x14ac:dyDescent="0.25">
      <c r="A70" s="134">
        <v>1</v>
      </c>
      <c r="B70" s="135" t="s">
        <v>190</v>
      </c>
      <c r="C70" s="136">
        <v>441</v>
      </c>
      <c r="D70" s="136">
        <v>98</v>
      </c>
      <c r="E70" s="136">
        <v>98</v>
      </c>
    </row>
    <row r="71" spans="1:5" x14ac:dyDescent="0.25">
      <c r="A71" s="134">
        <v>2</v>
      </c>
      <c r="B71" s="135" t="s">
        <v>191</v>
      </c>
      <c r="C71" s="136">
        <v>9</v>
      </c>
      <c r="D71" s="136">
        <v>2</v>
      </c>
      <c r="E71" s="136">
        <v>2</v>
      </c>
    </row>
    <row r="72" spans="1:5" x14ac:dyDescent="0.25">
      <c r="A72" s="137"/>
      <c r="B72" s="138" t="s">
        <v>192</v>
      </c>
      <c r="C72" s="139">
        <v>450</v>
      </c>
      <c r="D72" s="139">
        <v>100</v>
      </c>
      <c r="E72" s="139">
        <v>100</v>
      </c>
    </row>
    <row r="73" spans="1:5" x14ac:dyDescent="0.25">
      <c r="A73" s="140" t="s">
        <v>225</v>
      </c>
    </row>
    <row r="75" spans="1:5" x14ac:dyDescent="0.25">
      <c r="A75" s="132" t="s">
        <v>209</v>
      </c>
    </row>
    <row r="76" spans="1:5" x14ac:dyDescent="0.25">
      <c r="A76" s="133" t="s">
        <v>228</v>
      </c>
    </row>
    <row r="77" spans="1:5" ht="36" x14ac:dyDescent="0.25">
      <c r="A77" s="134" t="s">
        <v>185</v>
      </c>
      <c r="B77" s="135" t="s">
        <v>186</v>
      </c>
      <c r="C77" s="136" t="s">
        <v>187</v>
      </c>
      <c r="D77" s="136" t="s">
        <v>188</v>
      </c>
      <c r="E77" s="136" t="s">
        <v>189</v>
      </c>
    </row>
    <row r="78" spans="1:5" x14ac:dyDescent="0.25">
      <c r="A78" s="134">
        <v>1</v>
      </c>
      <c r="B78" s="135" t="s">
        <v>190</v>
      </c>
      <c r="C78" s="136">
        <v>419</v>
      </c>
      <c r="D78" s="136">
        <v>93.1</v>
      </c>
      <c r="E78" s="136">
        <v>93.1</v>
      </c>
    </row>
    <row r="79" spans="1:5" x14ac:dyDescent="0.25">
      <c r="A79" s="134">
        <v>2</v>
      </c>
      <c r="B79" s="135" t="s">
        <v>191</v>
      </c>
      <c r="C79" s="136">
        <v>31</v>
      </c>
      <c r="D79" s="136">
        <v>6.9</v>
      </c>
      <c r="E79" s="136">
        <v>6.9</v>
      </c>
    </row>
    <row r="80" spans="1:5" x14ac:dyDescent="0.25">
      <c r="A80" s="137"/>
      <c r="B80" s="138" t="s">
        <v>192</v>
      </c>
      <c r="C80" s="139">
        <v>450</v>
      </c>
      <c r="D80" s="139">
        <v>100</v>
      </c>
      <c r="E80" s="139">
        <v>100</v>
      </c>
    </row>
    <row r="81" spans="1:5" x14ac:dyDescent="0.25">
      <c r="A81" s="140" t="s">
        <v>225</v>
      </c>
    </row>
    <row r="83" spans="1:5" x14ac:dyDescent="0.25">
      <c r="A83" s="132" t="s">
        <v>210</v>
      </c>
    </row>
    <row r="84" spans="1:5" x14ac:dyDescent="0.25">
      <c r="A84" s="133" t="s">
        <v>211</v>
      </c>
    </row>
    <row r="85" spans="1:5" ht="36" x14ac:dyDescent="0.25">
      <c r="A85" s="134" t="s">
        <v>185</v>
      </c>
      <c r="B85" s="135" t="s">
        <v>186</v>
      </c>
      <c r="C85" s="136" t="s">
        <v>187</v>
      </c>
      <c r="D85" s="136" t="s">
        <v>188</v>
      </c>
      <c r="E85" s="136" t="s">
        <v>189</v>
      </c>
    </row>
    <row r="86" spans="1:5" x14ac:dyDescent="0.25">
      <c r="A86" s="134">
        <v>1</v>
      </c>
      <c r="B86" s="135" t="s">
        <v>190</v>
      </c>
      <c r="C86" s="136">
        <v>414</v>
      </c>
      <c r="D86" s="136">
        <v>92</v>
      </c>
      <c r="E86" s="136">
        <v>98.8</v>
      </c>
    </row>
    <row r="87" spans="1:5" x14ac:dyDescent="0.25">
      <c r="A87" s="134">
        <v>2</v>
      </c>
      <c r="B87" s="135" t="s">
        <v>191</v>
      </c>
      <c r="C87" s="136">
        <v>5</v>
      </c>
      <c r="D87" s="136">
        <v>1.1000000000000001</v>
      </c>
      <c r="E87" s="136">
        <v>1.2</v>
      </c>
    </row>
    <row r="88" spans="1:5" x14ac:dyDescent="0.25">
      <c r="A88" s="137"/>
      <c r="B88" s="138" t="s">
        <v>192</v>
      </c>
      <c r="C88" s="139">
        <v>419</v>
      </c>
      <c r="D88" s="139">
        <v>93.1</v>
      </c>
      <c r="E88" s="139">
        <v>100</v>
      </c>
    </row>
    <row r="89" spans="1:5" x14ac:dyDescent="0.25">
      <c r="A89" s="140" t="s">
        <v>229</v>
      </c>
    </row>
    <row r="91" spans="1:5" x14ac:dyDescent="0.25">
      <c r="A91" s="132" t="s">
        <v>212</v>
      </c>
    </row>
    <row r="92" spans="1:5" x14ac:dyDescent="0.25">
      <c r="A92" s="133" t="s">
        <v>213</v>
      </c>
    </row>
    <row r="93" spans="1:5" ht="36" x14ac:dyDescent="0.25">
      <c r="A93" s="134" t="s">
        <v>185</v>
      </c>
      <c r="B93" s="135" t="s">
        <v>186</v>
      </c>
      <c r="C93" s="136" t="s">
        <v>187</v>
      </c>
      <c r="D93" s="136" t="s">
        <v>188</v>
      </c>
      <c r="E93" s="136" t="s">
        <v>189</v>
      </c>
    </row>
    <row r="94" spans="1:5" x14ac:dyDescent="0.25">
      <c r="A94" s="134">
        <v>1</v>
      </c>
      <c r="B94" s="135" t="s">
        <v>190</v>
      </c>
      <c r="C94" s="136">
        <v>445</v>
      </c>
      <c r="D94" s="136">
        <v>98.9</v>
      </c>
      <c r="E94" s="136">
        <v>98.9</v>
      </c>
    </row>
    <row r="95" spans="1:5" x14ac:dyDescent="0.25">
      <c r="A95" s="134">
        <v>2</v>
      </c>
      <c r="B95" s="135" t="s">
        <v>191</v>
      </c>
      <c r="C95" s="136">
        <v>5</v>
      </c>
      <c r="D95" s="136">
        <v>1.1000000000000001</v>
      </c>
      <c r="E95" s="136">
        <v>1.1000000000000001</v>
      </c>
    </row>
    <row r="96" spans="1:5" x14ac:dyDescent="0.25">
      <c r="A96" s="137"/>
      <c r="B96" s="138" t="s">
        <v>192</v>
      </c>
      <c r="C96" s="139">
        <v>450</v>
      </c>
      <c r="D96" s="139">
        <v>100</v>
      </c>
      <c r="E96" s="139">
        <v>100</v>
      </c>
    </row>
    <row r="97" spans="1:5" x14ac:dyDescent="0.25">
      <c r="A97" s="140" t="s">
        <v>225</v>
      </c>
    </row>
    <row r="99" spans="1:5" x14ac:dyDescent="0.25">
      <c r="A99" s="132" t="s">
        <v>214</v>
      </c>
    </row>
    <row r="100" spans="1:5" x14ac:dyDescent="0.25">
      <c r="A100" s="133" t="s">
        <v>215</v>
      </c>
    </row>
    <row r="101" spans="1:5" ht="36" x14ac:dyDescent="0.25">
      <c r="A101" s="134" t="s">
        <v>185</v>
      </c>
      <c r="B101" s="135" t="s">
        <v>186</v>
      </c>
      <c r="C101" s="136" t="s">
        <v>187</v>
      </c>
      <c r="D101" s="136" t="s">
        <v>188</v>
      </c>
      <c r="E101" s="136" t="s">
        <v>189</v>
      </c>
    </row>
    <row r="102" spans="1:5" x14ac:dyDescent="0.25">
      <c r="A102" s="134">
        <v>1</v>
      </c>
      <c r="B102" s="135" t="s">
        <v>190</v>
      </c>
      <c r="C102" s="136">
        <v>443</v>
      </c>
      <c r="D102" s="136">
        <v>98.4</v>
      </c>
      <c r="E102" s="136">
        <v>98.4</v>
      </c>
    </row>
    <row r="103" spans="1:5" x14ac:dyDescent="0.25">
      <c r="A103" s="134">
        <v>2</v>
      </c>
      <c r="B103" s="135" t="s">
        <v>191</v>
      </c>
      <c r="C103" s="136">
        <v>7</v>
      </c>
      <c r="D103" s="136">
        <v>1.6</v>
      </c>
      <c r="E103" s="136">
        <v>1.6</v>
      </c>
    </row>
    <row r="104" spans="1:5" x14ac:dyDescent="0.25">
      <c r="A104" s="137"/>
      <c r="B104" s="138" t="s">
        <v>192</v>
      </c>
      <c r="C104" s="139">
        <v>450</v>
      </c>
      <c r="D104" s="139">
        <v>100</v>
      </c>
      <c r="E104" s="139">
        <v>100</v>
      </c>
    </row>
    <row r="105" spans="1:5" x14ac:dyDescent="0.25">
      <c r="A105" s="140" t="s">
        <v>225</v>
      </c>
    </row>
    <row r="107" spans="1:5" x14ac:dyDescent="0.25">
      <c r="A107" s="132" t="s">
        <v>216</v>
      </c>
    </row>
    <row r="108" spans="1:5" x14ac:dyDescent="0.25">
      <c r="A108" s="133" t="s">
        <v>217</v>
      </c>
    </row>
    <row r="109" spans="1:5" ht="36" x14ac:dyDescent="0.25">
      <c r="A109" s="134" t="s">
        <v>185</v>
      </c>
      <c r="B109" s="135" t="s">
        <v>186</v>
      </c>
      <c r="C109" s="136" t="s">
        <v>187</v>
      </c>
      <c r="D109" s="136" t="s">
        <v>188</v>
      </c>
      <c r="E109" s="136" t="s">
        <v>189</v>
      </c>
    </row>
    <row r="110" spans="1:5" x14ac:dyDescent="0.25">
      <c r="A110" s="134">
        <v>1</v>
      </c>
      <c r="B110" s="135" t="s">
        <v>190</v>
      </c>
      <c r="C110" s="136">
        <v>440</v>
      </c>
      <c r="D110" s="136">
        <v>97.8</v>
      </c>
      <c r="E110" s="136">
        <v>97.8</v>
      </c>
    </row>
    <row r="111" spans="1:5" x14ac:dyDescent="0.25">
      <c r="A111" s="134">
        <v>2</v>
      </c>
      <c r="B111" s="135" t="s">
        <v>191</v>
      </c>
      <c r="C111" s="136">
        <v>10</v>
      </c>
      <c r="D111" s="136">
        <v>2.2000000000000002</v>
      </c>
      <c r="E111" s="136">
        <v>2.2000000000000002</v>
      </c>
    </row>
    <row r="112" spans="1:5" x14ac:dyDescent="0.25">
      <c r="A112" s="137"/>
      <c r="B112" s="138" t="s">
        <v>192</v>
      </c>
      <c r="C112" s="139">
        <v>450</v>
      </c>
      <c r="D112" s="139">
        <v>100</v>
      </c>
      <c r="E112" s="139">
        <v>100</v>
      </c>
    </row>
    <row r="113" spans="1:5" x14ac:dyDescent="0.25">
      <c r="A113" s="140" t="s">
        <v>225</v>
      </c>
    </row>
    <row r="115" spans="1:5" x14ac:dyDescent="0.25">
      <c r="A115" s="132" t="s">
        <v>218</v>
      </c>
    </row>
    <row r="116" spans="1:5" x14ac:dyDescent="0.25">
      <c r="A116" s="133" t="s">
        <v>219</v>
      </c>
    </row>
    <row r="117" spans="1:5" ht="36" x14ac:dyDescent="0.25">
      <c r="A117" s="134" t="s">
        <v>185</v>
      </c>
      <c r="B117" s="135" t="s">
        <v>186</v>
      </c>
      <c r="C117" s="136" t="s">
        <v>187</v>
      </c>
      <c r="D117" s="136" t="s">
        <v>188</v>
      </c>
      <c r="E117" s="136" t="s">
        <v>189</v>
      </c>
    </row>
    <row r="118" spans="1:5" x14ac:dyDescent="0.25">
      <c r="A118" s="134">
        <v>1</v>
      </c>
      <c r="B118" s="135" t="s">
        <v>220</v>
      </c>
      <c r="C118" s="136">
        <v>165</v>
      </c>
      <c r="D118" s="136">
        <v>36.700000000000003</v>
      </c>
      <c r="E118" s="136">
        <v>36.700000000000003</v>
      </c>
    </row>
    <row r="119" spans="1:5" x14ac:dyDescent="0.25">
      <c r="A119" s="134">
        <v>2</v>
      </c>
      <c r="B119" s="135" t="s">
        <v>221</v>
      </c>
      <c r="C119" s="136">
        <v>285</v>
      </c>
      <c r="D119" s="136">
        <v>63.3</v>
      </c>
      <c r="E119" s="136">
        <v>63.3</v>
      </c>
    </row>
    <row r="120" spans="1:5" x14ac:dyDescent="0.25">
      <c r="A120" s="137"/>
      <c r="B120" s="138" t="s">
        <v>192</v>
      </c>
      <c r="C120" s="139">
        <v>450</v>
      </c>
      <c r="D120" s="139">
        <v>100</v>
      </c>
      <c r="E120" s="139">
        <v>100</v>
      </c>
    </row>
    <row r="121" spans="1:5" x14ac:dyDescent="0.25">
      <c r="A121" s="140" t="s">
        <v>225</v>
      </c>
    </row>
    <row r="123" spans="1:5" x14ac:dyDescent="0.25">
      <c r="A123" s="132" t="s">
        <v>222</v>
      </c>
    </row>
    <row r="124" spans="1:5" x14ac:dyDescent="0.25">
      <c r="A124" s="133" t="s">
        <v>223</v>
      </c>
    </row>
    <row r="125" spans="1:5" ht="36" x14ac:dyDescent="0.25">
      <c r="A125" s="134" t="s">
        <v>185</v>
      </c>
      <c r="B125" s="135" t="s">
        <v>186</v>
      </c>
      <c r="C125" s="136" t="s">
        <v>187</v>
      </c>
      <c r="D125" s="136" t="s">
        <v>188</v>
      </c>
      <c r="E125" s="136" t="s">
        <v>189</v>
      </c>
    </row>
    <row r="126" spans="1:5" x14ac:dyDescent="0.25">
      <c r="A126" s="134">
        <v>1</v>
      </c>
      <c r="B126" s="135" t="s">
        <v>224</v>
      </c>
      <c r="C126" s="136">
        <v>0</v>
      </c>
      <c r="D126" s="136">
        <v>0</v>
      </c>
      <c r="E126" s="136">
        <v>0</v>
      </c>
    </row>
    <row r="127" spans="1:5" x14ac:dyDescent="0.25">
      <c r="A127" s="134">
        <v>2</v>
      </c>
      <c r="B127" s="135" t="s">
        <v>230</v>
      </c>
      <c r="C127" s="136">
        <v>163</v>
      </c>
      <c r="D127" s="136">
        <v>36.200000000000003</v>
      </c>
      <c r="E127" s="136">
        <v>36.200000000000003</v>
      </c>
    </row>
    <row r="128" spans="1:5" x14ac:dyDescent="0.25">
      <c r="A128" s="134">
        <v>3</v>
      </c>
      <c r="B128" s="135" t="s">
        <v>231</v>
      </c>
      <c r="C128" s="136">
        <v>235</v>
      </c>
      <c r="D128" s="136">
        <v>52.2</v>
      </c>
      <c r="E128" s="136">
        <v>52.2</v>
      </c>
    </row>
    <row r="129" spans="1:5" x14ac:dyDescent="0.25">
      <c r="A129" s="134">
        <v>4</v>
      </c>
      <c r="B129" s="135" t="s">
        <v>232</v>
      </c>
      <c r="C129" s="136">
        <v>52</v>
      </c>
      <c r="D129" s="136">
        <v>11.6</v>
      </c>
      <c r="E129" s="136">
        <v>11.6</v>
      </c>
    </row>
    <row r="130" spans="1:5" x14ac:dyDescent="0.25">
      <c r="A130" s="137"/>
      <c r="B130" s="138" t="s">
        <v>192</v>
      </c>
      <c r="C130" s="139">
        <v>450</v>
      </c>
      <c r="D130" s="139">
        <v>100</v>
      </c>
      <c r="E130" s="139">
        <v>100</v>
      </c>
    </row>
    <row r="131" spans="1:5" x14ac:dyDescent="0.25">
      <c r="A131" s="140" t="s">
        <v>225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8"/>
  <sheetViews>
    <sheetView zoomScale="85" zoomScaleNormal="85" workbookViewId="0">
      <pane xSplit="3" ySplit="2" topLeftCell="D53" activePane="bottomRight" state="frozen"/>
      <selection pane="topRight" activeCell="F1" sqref="F1"/>
      <selection pane="bottomLeft" activeCell="A10" sqref="A10"/>
      <selection pane="bottomRight" activeCell="I7" sqref="I7"/>
    </sheetView>
  </sheetViews>
  <sheetFormatPr defaultRowHeight="15" x14ac:dyDescent="0.25"/>
  <cols>
    <col min="1" max="1" width="11.28515625" style="62" customWidth="1"/>
    <col min="2" max="2" width="55" style="24" customWidth="1"/>
    <col min="3" max="3" width="16.140625" style="24" customWidth="1"/>
    <col min="4" max="4" width="23.140625" customWidth="1"/>
  </cols>
  <sheetData>
    <row r="1" spans="1:4" x14ac:dyDescent="0.25">
      <c r="A1" s="63"/>
      <c r="B1" s="63"/>
      <c r="C1" s="63"/>
      <c r="D1" s="1">
        <v>1</v>
      </c>
    </row>
    <row r="2" spans="1:4" s="25" customFormat="1" ht="111.75" customHeight="1" x14ac:dyDescent="0.25">
      <c r="A2" s="75"/>
      <c r="B2" s="75"/>
      <c r="C2" s="75"/>
      <c r="D2" s="105" t="s">
        <v>250</v>
      </c>
    </row>
    <row r="3" spans="1:4" ht="25.5" customHeight="1" x14ac:dyDescent="0.25">
      <c r="A3" s="197"/>
      <c r="B3" s="200" t="s">
        <v>36</v>
      </c>
      <c r="C3" s="201"/>
      <c r="D3" s="121">
        <v>450</v>
      </c>
    </row>
    <row r="4" spans="1:4" s="26" customFormat="1" x14ac:dyDescent="0.25">
      <c r="A4" s="198"/>
      <c r="B4" s="202" t="s">
        <v>181</v>
      </c>
      <c r="C4" s="203"/>
      <c r="D4" s="122">
        <v>500</v>
      </c>
    </row>
    <row r="5" spans="1:4" x14ac:dyDescent="0.25">
      <c r="A5" s="199"/>
      <c r="B5" s="200"/>
      <c r="C5" s="201"/>
      <c r="D5" s="27"/>
    </row>
    <row r="6" spans="1:4" s="26" customFormat="1" ht="66" customHeight="1" x14ac:dyDescent="0.3">
      <c r="A6" s="204" t="s">
        <v>4</v>
      </c>
      <c r="B6" s="206" t="s">
        <v>37</v>
      </c>
      <c r="C6" s="206"/>
      <c r="D6" s="103">
        <f>ROUND((D7+D12)/2,0)</f>
        <v>69</v>
      </c>
    </row>
    <row r="7" spans="1:4" s="26" customFormat="1" ht="66" customHeight="1" x14ac:dyDescent="0.3">
      <c r="A7" s="205"/>
      <c r="B7" s="206" t="s">
        <v>38</v>
      </c>
      <c r="C7" s="206"/>
      <c r="D7" s="43">
        <f>D8/D9*100</f>
        <v>88.888888888888886</v>
      </c>
    </row>
    <row r="8" spans="1:4" ht="51" customHeight="1" x14ac:dyDescent="0.25">
      <c r="A8" s="205"/>
      <c r="B8" s="194" t="s">
        <v>130</v>
      </c>
      <c r="C8" s="29" t="s">
        <v>39</v>
      </c>
      <c r="D8" s="112">
        <v>8</v>
      </c>
    </row>
    <row r="9" spans="1:4" ht="47.25" customHeight="1" x14ac:dyDescent="0.25">
      <c r="A9" s="205"/>
      <c r="B9" s="194"/>
      <c r="C9" s="29" t="s">
        <v>40</v>
      </c>
      <c r="D9" s="30">
        <v>9</v>
      </c>
    </row>
    <row r="10" spans="1:4" s="31" customFormat="1" ht="24" hidden="1" customHeight="1" x14ac:dyDescent="0.25">
      <c r="A10" s="205"/>
      <c r="B10" s="195" t="s">
        <v>41</v>
      </c>
      <c r="C10" s="195"/>
      <c r="D10" s="113">
        <v>92.307692307692307</v>
      </c>
    </row>
    <row r="11" spans="1:4" s="33" customFormat="1" ht="4.5" hidden="1" customHeight="1" x14ac:dyDescent="0.25">
      <c r="A11" s="205"/>
      <c r="B11" s="196" t="s">
        <v>42</v>
      </c>
      <c r="C11" s="196"/>
      <c r="D11" s="32">
        <f>D7-D10</f>
        <v>-3.4188034188034209</v>
      </c>
    </row>
    <row r="12" spans="1:4" s="26" customFormat="1" ht="63.75" customHeight="1" x14ac:dyDescent="0.25">
      <c r="A12" s="205"/>
      <c r="B12" s="193" t="s">
        <v>43</v>
      </c>
      <c r="C12" s="193"/>
      <c r="D12" s="43">
        <f>D13/D14*100</f>
        <v>50</v>
      </c>
    </row>
    <row r="13" spans="1:4" ht="46.5" customHeight="1" x14ac:dyDescent="0.25">
      <c r="A13" s="205"/>
      <c r="B13" s="194" t="s">
        <v>44</v>
      </c>
      <c r="C13" s="29" t="s">
        <v>39</v>
      </c>
      <c r="D13" s="112">
        <v>6</v>
      </c>
    </row>
    <row r="14" spans="1:4" ht="48.75" customHeight="1" x14ac:dyDescent="0.25">
      <c r="A14" s="205"/>
      <c r="B14" s="194"/>
      <c r="C14" s="29" t="s">
        <v>40</v>
      </c>
      <c r="D14" s="112">
        <v>12</v>
      </c>
    </row>
    <row r="15" spans="1:4" s="31" customFormat="1" ht="24" hidden="1" customHeight="1" x14ac:dyDescent="0.25">
      <c r="A15" s="205"/>
      <c r="B15" s="195" t="s">
        <v>45</v>
      </c>
      <c r="C15" s="195"/>
      <c r="D15" s="113">
        <v>90.909090909090907</v>
      </c>
    </row>
    <row r="16" spans="1:4" s="33" customFormat="1" ht="21" hidden="1" customHeight="1" x14ac:dyDescent="0.25">
      <c r="A16" s="205"/>
      <c r="B16" s="196" t="s">
        <v>42</v>
      </c>
      <c r="C16" s="196"/>
      <c r="D16" s="114">
        <f>D12-D15</f>
        <v>-40.909090909090907</v>
      </c>
    </row>
    <row r="17" spans="1:4" s="31" customFormat="1" ht="20.25" hidden="1" customHeight="1" x14ac:dyDescent="0.25">
      <c r="A17" s="205"/>
      <c r="B17" s="195" t="s">
        <v>46</v>
      </c>
      <c r="C17" s="195"/>
      <c r="D17" s="113">
        <v>91.61</v>
      </c>
    </row>
    <row r="18" spans="1:4" s="33" customFormat="1" ht="21" hidden="1" customHeight="1" x14ac:dyDescent="0.25">
      <c r="A18" s="205"/>
      <c r="B18" s="196" t="s">
        <v>42</v>
      </c>
      <c r="C18" s="196"/>
      <c r="D18" s="34">
        <f>D6-D17</f>
        <v>-22.61</v>
      </c>
    </row>
    <row r="19" spans="1:4" s="26" customFormat="1" ht="55.5" customHeight="1" x14ac:dyDescent="0.25">
      <c r="A19" s="207" t="s">
        <v>8</v>
      </c>
      <c r="B19" s="193" t="s">
        <v>47</v>
      </c>
      <c r="C19" s="193"/>
      <c r="D19" s="103">
        <f>IF(D20="больше 3",100,D20*30)</f>
        <v>90</v>
      </c>
    </row>
    <row r="20" spans="1:4" ht="66.75" customHeight="1" x14ac:dyDescent="0.25">
      <c r="A20" s="208"/>
      <c r="B20" s="210" t="s">
        <v>48</v>
      </c>
      <c r="C20" s="211"/>
      <c r="D20" s="128">
        <v>3</v>
      </c>
    </row>
    <row r="21" spans="1:4" s="31" customFormat="1" ht="26.25" hidden="1" customHeight="1" x14ac:dyDescent="0.25">
      <c r="A21" s="208"/>
      <c r="B21" s="195" t="s">
        <v>49</v>
      </c>
      <c r="C21" s="195"/>
      <c r="D21" s="113">
        <v>90</v>
      </c>
    </row>
    <row r="22" spans="1:4" s="33" customFormat="1" ht="21" hidden="1" customHeight="1" x14ac:dyDescent="0.25">
      <c r="A22" s="209"/>
      <c r="B22" s="196" t="s">
        <v>42</v>
      </c>
      <c r="C22" s="196"/>
      <c r="D22" s="35">
        <f t="shared" ref="D22" si="0">D19-D21</f>
        <v>0</v>
      </c>
    </row>
    <row r="23" spans="1:4" s="26" customFormat="1" ht="48.75" customHeight="1" x14ac:dyDescent="0.25">
      <c r="A23" s="207" t="s">
        <v>50</v>
      </c>
      <c r="B23" s="193" t="s">
        <v>51</v>
      </c>
      <c r="C23" s="193"/>
      <c r="D23" s="103">
        <f>ROUND((D24+D29)/2,0)</f>
        <v>98</v>
      </c>
    </row>
    <row r="24" spans="1:4" s="26" customFormat="1" ht="54" customHeight="1" x14ac:dyDescent="0.25">
      <c r="A24" s="208"/>
      <c r="B24" s="212" t="s">
        <v>52</v>
      </c>
      <c r="C24" s="212"/>
      <c r="D24" s="43">
        <f>D25/D26*100</f>
        <v>96.983758700696058</v>
      </c>
    </row>
    <row r="25" spans="1:4" ht="52.5" customHeight="1" x14ac:dyDescent="0.25">
      <c r="A25" s="208"/>
      <c r="B25" s="194" t="s">
        <v>53</v>
      </c>
      <c r="C25" s="36" t="s">
        <v>54</v>
      </c>
      <c r="D25" s="123">
        <v>418</v>
      </c>
    </row>
    <row r="26" spans="1:4" ht="50.25" customHeight="1" x14ac:dyDescent="0.25">
      <c r="A26" s="208"/>
      <c r="B26" s="194"/>
      <c r="C26" s="36" t="s">
        <v>55</v>
      </c>
      <c r="D26" s="124">
        <v>431</v>
      </c>
    </row>
    <row r="27" spans="1:4" s="31" customFormat="1" hidden="1" x14ac:dyDescent="0.25">
      <c r="A27" s="208"/>
      <c r="B27" s="195" t="s">
        <v>56</v>
      </c>
      <c r="C27" s="195"/>
      <c r="D27" s="113">
        <v>97.4</v>
      </c>
    </row>
    <row r="28" spans="1:4" s="33" customFormat="1" ht="21" hidden="1" customHeight="1" x14ac:dyDescent="0.25">
      <c r="A28" s="208"/>
      <c r="B28" s="220" t="s">
        <v>42</v>
      </c>
      <c r="C28" s="220"/>
      <c r="D28" s="32">
        <f t="shared" ref="D28" si="1">D24-D27</f>
        <v>-0.41624129930394815</v>
      </c>
    </row>
    <row r="29" spans="1:4" s="26" customFormat="1" ht="48" customHeight="1" x14ac:dyDescent="0.25">
      <c r="A29" s="208"/>
      <c r="B29" s="212" t="s">
        <v>57</v>
      </c>
      <c r="C29" s="212"/>
      <c r="D29" s="43">
        <f>D30/D31*100</f>
        <v>99.277108433734938</v>
      </c>
    </row>
    <row r="30" spans="1:4" ht="47.25" customHeight="1" x14ac:dyDescent="0.25">
      <c r="A30" s="208"/>
      <c r="B30" s="221" t="s">
        <v>131</v>
      </c>
      <c r="C30" s="36" t="s">
        <v>54</v>
      </c>
      <c r="D30" s="125">
        <v>412</v>
      </c>
    </row>
    <row r="31" spans="1:4" ht="51" customHeight="1" x14ac:dyDescent="0.25">
      <c r="A31" s="208"/>
      <c r="B31" s="222"/>
      <c r="C31" s="36" t="s">
        <v>55</v>
      </c>
      <c r="D31" s="125">
        <v>415</v>
      </c>
    </row>
    <row r="32" spans="1:4" s="31" customFormat="1" hidden="1" x14ac:dyDescent="0.25">
      <c r="A32" s="208"/>
      <c r="B32" s="195" t="s">
        <v>58</v>
      </c>
      <c r="C32" s="195"/>
      <c r="D32" s="113">
        <v>94.7</v>
      </c>
    </row>
    <row r="33" spans="1:4" s="33" customFormat="1" ht="21" hidden="1" customHeight="1" x14ac:dyDescent="0.25">
      <c r="A33" s="208"/>
      <c r="B33" s="196" t="s">
        <v>42</v>
      </c>
      <c r="C33" s="196"/>
      <c r="D33" s="32">
        <f t="shared" ref="D33" si="2">D29-D32</f>
        <v>4.577108433734935</v>
      </c>
    </row>
    <row r="34" spans="1:4" s="31" customFormat="1" hidden="1" x14ac:dyDescent="0.25">
      <c r="A34" s="208"/>
      <c r="B34" s="195" t="s">
        <v>59</v>
      </c>
      <c r="C34" s="195"/>
      <c r="D34" s="113">
        <v>96.050000000000011</v>
      </c>
    </row>
    <row r="35" spans="1:4" hidden="1" x14ac:dyDescent="0.25">
      <c r="A35" s="209"/>
      <c r="B35" s="213" t="s">
        <v>42</v>
      </c>
      <c r="C35" s="213"/>
      <c r="D35" s="32">
        <f t="shared" ref="D35" si="3">D23-D34</f>
        <v>1.9499999999999886</v>
      </c>
    </row>
    <row r="36" spans="1:4" s="38" customFormat="1" ht="21" hidden="1" customHeight="1" x14ac:dyDescent="0.25">
      <c r="A36" s="214" t="s">
        <v>60</v>
      </c>
      <c r="B36" s="37" t="s">
        <v>61</v>
      </c>
      <c r="C36" s="37"/>
      <c r="D36" s="115"/>
    </row>
    <row r="37" spans="1:4" s="31" customFormat="1" ht="15" hidden="1" customHeight="1" x14ac:dyDescent="0.25">
      <c r="A37" s="215"/>
      <c r="B37" s="217" t="s">
        <v>62</v>
      </c>
      <c r="C37" s="217"/>
      <c r="D37" s="113"/>
    </row>
    <row r="38" spans="1:4" s="41" customFormat="1" ht="35.1" customHeight="1" x14ac:dyDescent="0.25">
      <c r="A38" s="215"/>
      <c r="B38" s="111" t="s">
        <v>63</v>
      </c>
      <c r="C38" s="39"/>
      <c r="D38" s="40">
        <f>D6*0.3+D19*0.3+D23*0.4</f>
        <v>86.9</v>
      </c>
    </row>
    <row r="39" spans="1:4" s="33" customFormat="1" ht="21" hidden="1" customHeight="1" x14ac:dyDescent="0.25">
      <c r="A39" s="216"/>
      <c r="B39" s="42" t="s">
        <v>42</v>
      </c>
      <c r="C39" s="42"/>
      <c r="D39" s="114"/>
    </row>
    <row r="40" spans="1:4" s="26" customFormat="1" ht="40.5" customHeight="1" x14ac:dyDescent="0.25">
      <c r="A40" s="207" t="s">
        <v>17</v>
      </c>
      <c r="B40" s="212" t="s">
        <v>64</v>
      </c>
      <c r="C40" s="212"/>
      <c r="D40" s="116">
        <f>D41</f>
        <v>100</v>
      </c>
    </row>
    <row r="41" spans="1:4" s="26" customFormat="1" ht="108.75" customHeight="1" x14ac:dyDescent="0.25">
      <c r="A41" s="208"/>
      <c r="B41" s="218" t="s">
        <v>65</v>
      </c>
      <c r="C41" s="218"/>
      <c r="D41" s="43">
        <f>IF(D43="5 и более",100,D43*20)</f>
        <v>100</v>
      </c>
    </row>
    <row r="42" spans="1:4" ht="60" hidden="1" customHeight="1" x14ac:dyDescent="0.25">
      <c r="A42" s="208"/>
      <c r="B42" s="219" t="s">
        <v>66</v>
      </c>
      <c r="C42" s="219"/>
      <c r="D42" s="112"/>
    </row>
    <row r="43" spans="1:4" s="46" customFormat="1" ht="60" x14ac:dyDescent="0.25">
      <c r="A43" s="208"/>
      <c r="B43" s="44" t="s">
        <v>67</v>
      </c>
      <c r="C43" s="45"/>
      <c r="D43" s="106">
        <v>5</v>
      </c>
    </row>
    <row r="44" spans="1:4" s="33" customFormat="1" ht="21" hidden="1" customHeight="1" x14ac:dyDescent="0.25">
      <c r="A44" s="208"/>
      <c r="B44" s="42" t="s">
        <v>42</v>
      </c>
      <c r="C44" s="42"/>
      <c r="D44" s="117">
        <f>D41-D45</f>
        <v>60</v>
      </c>
    </row>
    <row r="45" spans="1:4" s="48" customFormat="1" ht="21" hidden="1" customHeight="1" x14ac:dyDescent="0.25">
      <c r="A45" s="209"/>
      <c r="B45" s="47" t="s">
        <v>68</v>
      </c>
      <c r="C45" s="47"/>
      <c r="D45" s="28">
        <v>40</v>
      </c>
    </row>
    <row r="46" spans="1:4" s="26" customFormat="1" ht="47.25" customHeight="1" x14ac:dyDescent="0.25">
      <c r="A46" s="207" t="s">
        <v>69</v>
      </c>
      <c r="B46" s="212" t="s">
        <v>70</v>
      </c>
      <c r="C46" s="212"/>
      <c r="D46" s="103">
        <f>ROUND(D48/D49*100,0)</f>
        <v>98</v>
      </c>
    </row>
    <row r="47" spans="1:4" ht="24" hidden="1" customHeight="1" x14ac:dyDescent="0.25">
      <c r="A47" s="208"/>
      <c r="B47" s="223" t="s">
        <v>71</v>
      </c>
      <c r="C47" s="36" t="s">
        <v>54</v>
      </c>
      <c r="D47" s="112"/>
    </row>
    <row r="48" spans="1:4" s="46" customFormat="1" ht="44.25" customHeight="1" x14ac:dyDescent="0.25">
      <c r="A48" s="208"/>
      <c r="B48" s="224"/>
      <c r="C48" s="44" t="s">
        <v>54</v>
      </c>
      <c r="D48" s="125">
        <v>441</v>
      </c>
    </row>
    <row r="49" spans="1:4" ht="42" customHeight="1" x14ac:dyDescent="0.25">
      <c r="A49" s="208"/>
      <c r="B49" s="225"/>
      <c r="C49" s="36" t="s">
        <v>55</v>
      </c>
      <c r="D49" s="124">
        <v>450</v>
      </c>
    </row>
    <row r="50" spans="1:4" s="31" customFormat="1" ht="21" hidden="1" customHeight="1" x14ac:dyDescent="0.25">
      <c r="A50" s="208"/>
      <c r="B50" s="49" t="s">
        <v>72</v>
      </c>
      <c r="C50" s="49"/>
      <c r="D50" s="113">
        <v>95.1</v>
      </c>
    </row>
    <row r="51" spans="1:4" s="33" customFormat="1" ht="21" hidden="1" customHeight="1" x14ac:dyDescent="0.25">
      <c r="A51" s="209"/>
      <c r="B51" s="42" t="s">
        <v>42</v>
      </c>
      <c r="C51" s="42"/>
      <c r="D51" s="32">
        <f t="shared" ref="D51" si="4">D46-D50</f>
        <v>2.9000000000000057</v>
      </c>
    </row>
    <row r="52" spans="1:4" s="38" customFormat="1" ht="21" hidden="1" customHeight="1" x14ac:dyDescent="0.25">
      <c r="A52" s="226" t="s">
        <v>73</v>
      </c>
      <c r="B52" s="229" t="s">
        <v>61</v>
      </c>
      <c r="C52" s="229"/>
      <c r="D52" s="115"/>
    </row>
    <row r="53" spans="1:4" s="41" customFormat="1" ht="35.1" customHeight="1" x14ac:dyDescent="0.25">
      <c r="A53" s="227"/>
      <c r="B53" s="230" t="s">
        <v>63</v>
      </c>
      <c r="C53" s="230"/>
      <c r="D53" s="40">
        <f>D46*0.5+D41*0.5</f>
        <v>99</v>
      </c>
    </row>
    <row r="54" spans="1:4" s="33" customFormat="1" ht="21" hidden="1" customHeight="1" x14ac:dyDescent="0.25">
      <c r="A54" s="227"/>
      <c r="B54" s="196" t="s">
        <v>42</v>
      </c>
      <c r="C54" s="196"/>
      <c r="D54" s="114"/>
    </row>
    <row r="55" spans="1:4" s="31" customFormat="1" ht="21" hidden="1" customHeight="1" x14ac:dyDescent="0.25">
      <c r="A55" s="227"/>
      <c r="B55" s="231" t="s">
        <v>74</v>
      </c>
      <c r="C55" s="231"/>
      <c r="D55" s="113">
        <v>67.55</v>
      </c>
    </row>
    <row r="56" spans="1:4" s="50" customFormat="1" ht="21" hidden="1" customHeight="1" x14ac:dyDescent="0.35">
      <c r="A56" s="228"/>
      <c r="B56" s="232" t="s">
        <v>42</v>
      </c>
      <c r="C56" s="232"/>
      <c r="D56" s="118">
        <f t="shared" ref="D56" si="5">D53-D55</f>
        <v>31.450000000000003</v>
      </c>
    </row>
    <row r="57" spans="1:4" s="26" customFormat="1" ht="31.5" customHeight="1" x14ac:dyDescent="0.25">
      <c r="A57" s="207" t="s">
        <v>24</v>
      </c>
      <c r="B57" s="212" t="s">
        <v>75</v>
      </c>
      <c r="C57" s="212"/>
      <c r="D57" s="119">
        <f>D58</f>
        <v>20</v>
      </c>
    </row>
    <row r="58" spans="1:4" s="26" customFormat="1" ht="93" customHeight="1" x14ac:dyDescent="0.25">
      <c r="A58" s="208"/>
      <c r="B58" s="212" t="s">
        <v>76</v>
      </c>
      <c r="C58" s="212"/>
      <c r="D58" s="28">
        <f>IF(D59="5 и больше",100,D59*20)</f>
        <v>20</v>
      </c>
    </row>
    <row r="59" spans="1:4" ht="45.75" customHeight="1" x14ac:dyDescent="0.25">
      <c r="A59" s="208"/>
      <c r="B59" s="219" t="s">
        <v>77</v>
      </c>
      <c r="C59" s="219"/>
      <c r="D59" s="112">
        <v>1</v>
      </c>
    </row>
    <row r="60" spans="1:4" s="31" customFormat="1" ht="19.5" hidden="1" customHeight="1" x14ac:dyDescent="0.25">
      <c r="A60" s="208"/>
      <c r="B60" s="49" t="s">
        <v>78</v>
      </c>
      <c r="C60" s="49"/>
      <c r="D60" s="113">
        <v>80</v>
      </c>
    </row>
    <row r="61" spans="1:4" s="33" customFormat="1" ht="21" hidden="1" customHeight="1" x14ac:dyDescent="0.25">
      <c r="A61" s="209"/>
      <c r="B61" s="196" t="s">
        <v>42</v>
      </c>
      <c r="C61" s="196"/>
      <c r="D61" s="32">
        <f t="shared" ref="D61" si="6">D58-D60</f>
        <v>-60</v>
      </c>
    </row>
    <row r="62" spans="1:4" s="26" customFormat="1" ht="46.5" customHeight="1" x14ac:dyDescent="0.25">
      <c r="A62" s="207" t="s">
        <v>30</v>
      </c>
      <c r="B62" s="212" t="s">
        <v>79</v>
      </c>
      <c r="C62" s="212"/>
      <c r="D62" s="119">
        <f>D63</f>
        <v>60</v>
      </c>
    </row>
    <row r="63" spans="1:4" s="26" customFormat="1" ht="61.5" customHeight="1" x14ac:dyDescent="0.25">
      <c r="A63" s="208"/>
      <c r="B63" s="218" t="s">
        <v>80</v>
      </c>
      <c r="C63" s="218"/>
      <c r="D63" s="28">
        <f>IF(D64="5 и больше",100,D64*20)</f>
        <v>60</v>
      </c>
    </row>
    <row r="64" spans="1:4" ht="62.25" customHeight="1" x14ac:dyDescent="0.25">
      <c r="A64" s="208"/>
      <c r="B64" s="219" t="s">
        <v>81</v>
      </c>
      <c r="C64" s="219"/>
      <c r="D64" s="112">
        <v>3</v>
      </c>
    </row>
    <row r="65" spans="1:4" s="31" customFormat="1" ht="20.25" hidden="1" customHeight="1" x14ac:dyDescent="0.25">
      <c r="A65" s="208"/>
      <c r="B65" s="49" t="s">
        <v>82</v>
      </c>
      <c r="C65" s="49"/>
      <c r="D65" s="113">
        <v>40</v>
      </c>
    </row>
    <row r="66" spans="1:4" s="33" customFormat="1" ht="21" hidden="1" customHeight="1" x14ac:dyDescent="0.25">
      <c r="A66" s="209"/>
      <c r="B66" s="196" t="s">
        <v>42</v>
      </c>
      <c r="C66" s="196"/>
      <c r="D66" s="32">
        <f>D63-D65</f>
        <v>20</v>
      </c>
    </row>
    <row r="67" spans="1:4" s="26" customFormat="1" ht="42.75" customHeight="1" x14ac:dyDescent="0.25">
      <c r="A67" s="207" t="s">
        <v>83</v>
      </c>
      <c r="B67" s="212" t="s">
        <v>84</v>
      </c>
      <c r="C67" s="212"/>
      <c r="D67" s="119">
        <f>D68</f>
        <v>95</v>
      </c>
    </row>
    <row r="68" spans="1:4" s="26" customFormat="1" ht="39" customHeight="1" x14ac:dyDescent="0.25">
      <c r="A68" s="208"/>
      <c r="B68" s="212" t="s">
        <v>85</v>
      </c>
      <c r="C68" s="212"/>
      <c r="D68" s="28">
        <f>ROUND(D69/D70*100,0)</f>
        <v>95</v>
      </c>
    </row>
    <row r="69" spans="1:4" ht="52.5" customHeight="1" x14ac:dyDescent="0.25">
      <c r="A69" s="208"/>
      <c r="B69" s="223" t="s">
        <v>86</v>
      </c>
      <c r="C69" s="36" t="s">
        <v>54</v>
      </c>
      <c r="D69" s="125">
        <v>83</v>
      </c>
    </row>
    <row r="70" spans="1:4" ht="48" customHeight="1" x14ac:dyDescent="0.25">
      <c r="A70" s="208"/>
      <c r="B70" s="225"/>
      <c r="C70" s="36" t="s">
        <v>55</v>
      </c>
      <c r="D70" s="124">
        <v>87</v>
      </c>
    </row>
    <row r="71" spans="1:4" s="31" customFormat="1" hidden="1" x14ac:dyDescent="0.25">
      <c r="A71" s="208"/>
      <c r="B71" s="195" t="s">
        <v>87</v>
      </c>
      <c r="C71" s="195"/>
      <c r="D71" s="113">
        <v>97</v>
      </c>
    </row>
    <row r="72" spans="1:4" s="33" customFormat="1" ht="21" hidden="1" customHeight="1" x14ac:dyDescent="0.25">
      <c r="A72" s="209"/>
      <c r="B72" s="196" t="s">
        <v>42</v>
      </c>
      <c r="C72" s="196"/>
      <c r="D72" s="34">
        <f t="shared" ref="D72" si="7">D68-D71</f>
        <v>-2</v>
      </c>
    </row>
    <row r="73" spans="1:4" s="38" customFormat="1" ht="21" hidden="1" customHeight="1" x14ac:dyDescent="0.25">
      <c r="A73" s="233" t="s">
        <v>88</v>
      </c>
      <c r="B73" s="229" t="s">
        <v>61</v>
      </c>
      <c r="C73" s="229"/>
      <c r="D73" s="115"/>
    </row>
    <row r="74" spans="1:4" s="51" customFormat="1" ht="35.1" customHeight="1" x14ac:dyDescent="0.25">
      <c r="A74" s="233"/>
      <c r="B74" s="230" t="s">
        <v>63</v>
      </c>
      <c r="C74" s="230"/>
      <c r="D74" s="40">
        <f>D57*0.3+D62*0.4+D67*0.3</f>
        <v>58.5</v>
      </c>
    </row>
    <row r="75" spans="1:4" s="53" customFormat="1" ht="30" hidden="1" customHeight="1" x14ac:dyDescent="0.25">
      <c r="A75" s="233"/>
      <c r="B75" s="231" t="s">
        <v>89</v>
      </c>
      <c r="C75" s="231"/>
      <c r="D75" s="52">
        <v>69.099999999999994</v>
      </c>
    </row>
    <row r="76" spans="1:4" s="33" customFormat="1" ht="21" hidden="1" customHeight="1" x14ac:dyDescent="0.25">
      <c r="A76" s="233"/>
      <c r="B76" s="196" t="s">
        <v>42</v>
      </c>
      <c r="C76" s="196"/>
      <c r="D76" s="34">
        <f t="shared" ref="D76" si="8">D74-D75</f>
        <v>-10.599999999999994</v>
      </c>
    </row>
    <row r="77" spans="1:4" s="26" customFormat="1" ht="62.25" customHeight="1" x14ac:dyDescent="0.25">
      <c r="A77" s="207" t="s">
        <v>90</v>
      </c>
      <c r="B77" s="218" t="s">
        <v>91</v>
      </c>
      <c r="C77" s="218"/>
      <c r="D77" s="119">
        <f>D78</f>
        <v>98</v>
      </c>
    </row>
    <row r="78" spans="1:4" s="26" customFormat="1" ht="78" customHeight="1" x14ac:dyDescent="0.25">
      <c r="A78" s="208"/>
      <c r="B78" s="218" t="s">
        <v>92</v>
      </c>
      <c r="C78" s="218"/>
      <c r="D78" s="28">
        <f>ROUND(D79/D80*100,0)</f>
        <v>98</v>
      </c>
    </row>
    <row r="79" spans="1:4" ht="45" customHeight="1" x14ac:dyDescent="0.25">
      <c r="A79" s="208"/>
      <c r="B79" s="219" t="s">
        <v>93</v>
      </c>
      <c r="C79" s="36" t="s">
        <v>54</v>
      </c>
      <c r="D79" s="126">
        <v>442</v>
      </c>
    </row>
    <row r="80" spans="1:4" ht="43.5" customHeight="1" x14ac:dyDescent="0.25">
      <c r="A80" s="208"/>
      <c r="B80" s="219"/>
      <c r="C80" s="36" t="s">
        <v>55</v>
      </c>
      <c r="D80" s="124">
        <v>450</v>
      </c>
    </row>
    <row r="81" spans="1:4" s="31" customFormat="1" hidden="1" x14ac:dyDescent="0.25">
      <c r="A81" s="208"/>
      <c r="B81" s="195" t="s">
        <v>94</v>
      </c>
      <c r="C81" s="195"/>
      <c r="D81" s="113">
        <v>97.6</v>
      </c>
    </row>
    <row r="82" spans="1:4" s="33" customFormat="1" ht="21" hidden="1" customHeight="1" x14ac:dyDescent="0.25">
      <c r="A82" s="209"/>
      <c r="B82" s="196" t="s">
        <v>42</v>
      </c>
      <c r="C82" s="196"/>
      <c r="D82" s="32">
        <f t="shared" ref="D82" si="9">D78-D81</f>
        <v>0.40000000000000568</v>
      </c>
    </row>
    <row r="83" spans="1:4" s="26" customFormat="1" ht="60" customHeight="1" x14ac:dyDescent="0.25">
      <c r="A83" s="207" t="s">
        <v>95</v>
      </c>
      <c r="B83" s="218" t="s">
        <v>96</v>
      </c>
      <c r="C83" s="218"/>
      <c r="D83" s="119">
        <f>D84</f>
        <v>98</v>
      </c>
    </row>
    <row r="84" spans="1:4" s="26" customFormat="1" ht="86.25" customHeight="1" x14ac:dyDescent="0.25">
      <c r="A84" s="208"/>
      <c r="B84" s="218" t="s">
        <v>97</v>
      </c>
      <c r="C84" s="218"/>
      <c r="D84" s="28">
        <f>ROUND(D85/D86*100,0)</f>
        <v>98</v>
      </c>
    </row>
    <row r="85" spans="1:4" ht="55.5" customHeight="1" x14ac:dyDescent="0.25">
      <c r="A85" s="208"/>
      <c r="B85" s="194" t="s">
        <v>98</v>
      </c>
      <c r="C85" s="36" t="s">
        <v>99</v>
      </c>
      <c r="D85" s="127">
        <v>441</v>
      </c>
    </row>
    <row r="86" spans="1:4" ht="49.5" customHeight="1" x14ac:dyDescent="0.25">
      <c r="A86" s="208"/>
      <c r="B86" s="194"/>
      <c r="C86" s="36" t="s">
        <v>100</v>
      </c>
      <c r="D86" s="124">
        <v>450</v>
      </c>
    </row>
    <row r="87" spans="1:4" ht="18.75" hidden="1" customHeight="1" x14ac:dyDescent="0.25">
      <c r="A87" s="208"/>
      <c r="B87" s="236" t="s">
        <v>101</v>
      </c>
      <c r="C87" s="236"/>
      <c r="D87" s="112">
        <v>97.4</v>
      </c>
    </row>
    <row r="88" spans="1:4" s="33" customFormat="1" ht="21" hidden="1" customHeight="1" x14ac:dyDescent="0.25">
      <c r="A88" s="209"/>
      <c r="B88" s="196" t="s">
        <v>42</v>
      </c>
      <c r="C88" s="196"/>
      <c r="D88" s="32">
        <f t="shared" ref="D88" si="10">D84-D87</f>
        <v>0.59999999999999432</v>
      </c>
    </row>
    <row r="89" spans="1:4" s="26" customFormat="1" ht="60" customHeight="1" x14ac:dyDescent="0.25">
      <c r="A89" s="207" t="s">
        <v>102</v>
      </c>
      <c r="B89" s="234" t="s">
        <v>103</v>
      </c>
      <c r="C89" s="235"/>
      <c r="D89" s="119">
        <f>D90</f>
        <v>99</v>
      </c>
    </row>
    <row r="90" spans="1:4" s="26" customFormat="1" ht="79.5" customHeight="1" x14ac:dyDescent="0.25">
      <c r="A90" s="208"/>
      <c r="B90" s="234" t="s">
        <v>104</v>
      </c>
      <c r="C90" s="235"/>
      <c r="D90" s="28">
        <f>ROUND(D91/D92*100,0)</f>
        <v>99</v>
      </c>
    </row>
    <row r="91" spans="1:4" ht="46.5" customHeight="1" x14ac:dyDescent="0.25">
      <c r="A91" s="208"/>
      <c r="B91" s="194" t="s">
        <v>105</v>
      </c>
      <c r="C91" s="36" t="s">
        <v>54</v>
      </c>
      <c r="D91" s="127">
        <v>414</v>
      </c>
    </row>
    <row r="92" spans="1:4" ht="45.75" customHeight="1" x14ac:dyDescent="0.25">
      <c r="A92" s="208"/>
      <c r="B92" s="194"/>
      <c r="C92" s="36" t="s">
        <v>55</v>
      </c>
      <c r="D92" s="125">
        <v>419</v>
      </c>
    </row>
    <row r="93" spans="1:4" s="31" customFormat="1" ht="18.75" hidden="1" customHeight="1" x14ac:dyDescent="0.25">
      <c r="A93" s="208"/>
      <c r="B93" s="195" t="s">
        <v>106</v>
      </c>
      <c r="C93" s="195"/>
      <c r="D93" s="113">
        <v>98.4</v>
      </c>
    </row>
    <row r="94" spans="1:4" s="33" customFormat="1" ht="21" hidden="1" customHeight="1" x14ac:dyDescent="0.25">
      <c r="A94" s="209"/>
      <c r="B94" s="196" t="s">
        <v>42</v>
      </c>
      <c r="C94" s="196"/>
      <c r="D94" s="32">
        <f t="shared" ref="D94" si="11">D90-D93</f>
        <v>0.59999999999999432</v>
      </c>
    </row>
    <row r="95" spans="1:4" s="38" customFormat="1" ht="21" hidden="1" customHeight="1" x14ac:dyDescent="0.25">
      <c r="A95" s="233" t="s">
        <v>107</v>
      </c>
      <c r="B95" s="229" t="s">
        <v>61</v>
      </c>
      <c r="C95" s="229"/>
      <c r="D95" s="115"/>
    </row>
    <row r="96" spans="1:4" s="41" customFormat="1" ht="35.1" customHeight="1" x14ac:dyDescent="0.25">
      <c r="A96" s="233"/>
      <c r="B96" s="230" t="s">
        <v>63</v>
      </c>
      <c r="C96" s="230"/>
      <c r="D96" s="40">
        <f t="shared" ref="D96" si="12">D77*0.4+D83*0.4+D89*0.2</f>
        <v>98.2</v>
      </c>
    </row>
    <row r="97" spans="1:4" s="53" customFormat="1" ht="30" hidden="1" customHeight="1" x14ac:dyDescent="0.25">
      <c r="A97" s="233"/>
      <c r="B97" s="231" t="s">
        <v>108</v>
      </c>
      <c r="C97" s="231"/>
      <c r="D97" s="52">
        <v>97.68</v>
      </c>
    </row>
    <row r="98" spans="1:4" s="33" customFormat="1" ht="21" hidden="1" customHeight="1" x14ac:dyDescent="0.25">
      <c r="A98" s="233"/>
      <c r="B98" s="196" t="s">
        <v>42</v>
      </c>
      <c r="C98" s="196"/>
      <c r="D98" s="114">
        <f>D96-D97</f>
        <v>0.51999999999999602</v>
      </c>
    </row>
    <row r="99" spans="1:4" s="54" customFormat="1" ht="43.5" customHeight="1" x14ac:dyDescent="0.25">
      <c r="A99" s="207" t="s">
        <v>109</v>
      </c>
      <c r="B99" s="218" t="s">
        <v>110</v>
      </c>
      <c r="C99" s="218"/>
      <c r="D99" s="120">
        <f>D100</f>
        <v>99</v>
      </c>
    </row>
    <row r="100" spans="1:4" s="54" customFormat="1" ht="45" customHeight="1" x14ac:dyDescent="0.25">
      <c r="A100" s="208"/>
      <c r="B100" s="218" t="s">
        <v>111</v>
      </c>
      <c r="C100" s="218"/>
      <c r="D100" s="28">
        <f>ROUND(D101/D102*100,0)</f>
        <v>99</v>
      </c>
    </row>
    <row r="101" spans="1:4" ht="45.75" customHeight="1" x14ac:dyDescent="0.25">
      <c r="A101" s="208"/>
      <c r="B101" s="219" t="s">
        <v>112</v>
      </c>
      <c r="C101" s="36" t="s">
        <v>54</v>
      </c>
      <c r="D101" s="125">
        <v>445</v>
      </c>
    </row>
    <row r="102" spans="1:4" ht="49.5" customHeight="1" x14ac:dyDescent="0.25">
      <c r="A102" s="208"/>
      <c r="B102" s="219"/>
      <c r="C102" s="36" t="s">
        <v>55</v>
      </c>
      <c r="D102" s="124">
        <v>450</v>
      </c>
    </row>
    <row r="103" spans="1:4" ht="23.25" hidden="1" customHeight="1" x14ac:dyDescent="0.25">
      <c r="A103" s="208"/>
      <c r="B103" s="236" t="s">
        <v>113</v>
      </c>
      <c r="C103" s="236"/>
      <c r="D103" s="112">
        <v>97.6</v>
      </c>
    </row>
    <row r="104" spans="1:4" s="33" customFormat="1" ht="21" hidden="1" customHeight="1" x14ac:dyDescent="0.25">
      <c r="A104" s="209"/>
      <c r="B104" s="196" t="s">
        <v>42</v>
      </c>
      <c r="C104" s="196"/>
      <c r="D104" s="32">
        <f t="shared" ref="D104" si="13">D100-D103</f>
        <v>1.4000000000000057</v>
      </c>
    </row>
    <row r="105" spans="1:4" s="26" customFormat="1" ht="45.75" customHeight="1" x14ac:dyDescent="0.25">
      <c r="A105" s="207" t="s">
        <v>114</v>
      </c>
      <c r="B105" s="212" t="s">
        <v>115</v>
      </c>
      <c r="C105" s="212"/>
      <c r="D105" s="119">
        <f>D106</f>
        <v>98</v>
      </c>
    </row>
    <row r="106" spans="1:4" s="26" customFormat="1" ht="59.25" customHeight="1" x14ac:dyDescent="0.25">
      <c r="A106" s="208"/>
      <c r="B106" s="212" t="s">
        <v>116</v>
      </c>
      <c r="C106" s="212"/>
      <c r="D106" s="28">
        <f>ROUND(D107/D108*100,0)</f>
        <v>98</v>
      </c>
    </row>
    <row r="107" spans="1:4" ht="47.25" customHeight="1" x14ac:dyDescent="0.25">
      <c r="A107" s="208"/>
      <c r="B107" s="194" t="s">
        <v>117</v>
      </c>
      <c r="C107" s="36" t="s">
        <v>54</v>
      </c>
      <c r="D107" s="127">
        <v>443</v>
      </c>
    </row>
    <row r="108" spans="1:4" ht="46.5" customHeight="1" x14ac:dyDescent="0.25">
      <c r="A108" s="208"/>
      <c r="B108" s="194"/>
      <c r="C108" s="36" t="s">
        <v>55</v>
      </c>
      <c r="D108" s="124">
        <v>450</v>
      </c>
    </row>
    <row r="109" spans="1:4" s="31" customFormat="1" ht="31.5" hidden="1" customHeight="1" x14ac:dyDescent="0.25">
      <c r="A109" s="208"/>
      <c r="B109" s="195" t="s">
        <v>118</v>
      </c>
      <c r="C109" s="195"/>
      <c r="D109" s="113">
        <v>97.2</v>
      </c>
    </row>
    <row r="110" spans="1:4" s="33" customFormat="1" ht="9" hidden="1" customHeight="1" x14ac:dyDescent="0.25">
      <c r="A110" s="209"/>
      <c r="B110" s="196" t="s">
        <v>42</v>
      </c>
      <c r="C110" s="196"/>
      <c r="D110" s="32">
        <f t="shared" ref="D110" si="14">D106-D109</f>
        <v>0.79999999999999716</v>
      </c>
    </row>
    <row r="111" spans="1:4" s="26" customFormat="1" ht="44.25" customHeight="1" x14ac:dyDescent="0.25">
      <c r="A111" s="207" t="s">
        <v>119</v>
      </c>
      <c r="B111" s="237" t="s">
        <v>120</v>
      </c>
      <c r="C111" s="237"/>
      <c r="D111" s="119">
        <f>D112</f>
        <v>98</v>
      </c>
    </row>
    <row r="112" spans="1:4" s="26" customFormat="1" ht="42.75" customHeight="1" x14ac:dyDescent="0.25">
      <c r="A112" s="208"/>
      <c r="B112" s="237" t="s">
        <v>121</v>
      </c>
      <c r="C112" s="237"/>
      <c r="D112" s="28">
        <f>ROUND(D113/D114*100,0)</f>
        <v>98</v>
      </c>
    </row>
    <row r="113" spans="1:4" ht="42" customHeight="1" x14ac:dyDescent="0.25">
      <c r="A113" s="208"/>
      <c r="B113" s="223" t="s">
        <v>122</v>
      </c>
      <c r="C113" s="36" t="s">
        <v>54</v>
      </c>
      <c r="D113" s="127">
        <v>440</v>
      </c>
    </row>
    <row r="114" spans="1:4" ht="54.75" customHeight="1" x14ac:dyDescent="0.25">
      <c r="A114" s="208"/>
      <c r="B114" s="225"/>
      <c r="C114" s="36" t="s">
        <v>55</v>
      </c>
      <c r="D114" s="124">
        <v>450</v>
      </c>
    </row>
    <row r="115" spans="1:4" s="31" customFormat="1" ht="22.5" hidden="1" customHeight="1" x14ac:dyDescent="0.25">
      <c r="A115" s="208"/>
      <c r="B115" s="195" t="s">
        <v>123</v>
      </c>
      <c r="C115" s="195"/>
      <c r="D115" s="113">
        <v>97.2</v>
      </c>
    </row>
    <row r="116" spans="1:4" s="33" customFormat="1" ht="21" hidden="1" customHeight="1" x14ac:dyDescent="0.25">
      <c r="A116" s="209"/>
      <c r="B116" s="196" t="s">
        <v>42</v>
      </c>
      <c r="C116" s="196"/>
      <c r="D116" s="32">
        <f t="shared" ref="D116" si="15">D112-D115</f>
        <v>0.79999999999999716</v>
      </c>
    </row>
    <row r="117" spans="1:4" s="38" customFormat="1" ht="21" hidden="1" customHeight="1" x14ac:dyDescent="0.25">
      <c r="A117" s="246" t="s">
        <v>124</v>
      </c>
      <c r="B117" s="249" t="s">
        <v>61</v>
      </c>
      <c r="C117" s="249"/>
      <c r="D117" s="115"/>
    </row>
    <row r="118" spans="1:4" s="41" customFormat="1" ht="35.1" customHeight="1" x14ac:dyDescent="0.25">
      <c r="A118" s="247"/>
      <c r="B118" s="250" t="s">
        <v>63</v>
      </c>
      <c r="C118" s="250"/>
      <c r="D118" s="40">
        <f t="shared" ref="D118" si="16">D99*0.3+D105*0.2+D111*0.5</f>
        <v>98.3</v>
      </c>
    </row>
    <row r="119" spans="1:4" s="33" customFormat="1" ht="21" hidden="1" customHeight="1" x14ac:dyDescent="0.25">
      <c r="A119" s="247"/>
      <c r="B119" s="251" t="s">
        <v>42</v>
      </c>
      <c r="C119" s="251"/>
      <c r="D119" s="114"/>
    </row>
    <row r="120" spans="1:4" s="31" customFormat="1" ht="21" hidden="1" customHeight="1" x14ac:dyDescent="0.25">
      <c r="A120" s="247"/>
      <c r="B120" s="252" t="s">
        <v>125</v>
      </c>
      <c r="C120" s="252"/>
      <c r="D120" s="113">
        <v>97.28</v>
      </c>
    </row>
    <row r="121" spans="1:4" s="33" customFormat="1" ht="21" hidden="1" customHeight="1" x14ac:dyDescent="0.25">
      <c r="A121" s="248"/>
      <c r="B121" s="251" t="s">
        <v>42</v>
      </c>
      <c r="C121" s="251"/>
      <c r="D121" s="32">
        <f t="shared" ref="D121" si="17">D118-D120</f>
        <v>1.019999999999996</v>
      </c>
    </row>
    <row r="122" spans="1:4" s="55" customFormat="1" ht="75.75" customHeight="1" x14ac:dyDescent="0.25">
      <c r="A122" s="238" t="s">
        <v>126</v>
      </c>
      <c r="B122" s="240" t="s">
        <v>127</v>
      </c>
      <c r="C122" s="240"/>
      <c r="D122" s="104">
        <f>(D38+D53+D74+D96+D118)/5</f>
        <v>88.18</v>
      </c>
    </row>
    <row r="123" spans="1:4" s="56" customFormat="1" ht="25.5" hidden="1" customHeight="1" x14ac:dyDescent="0.25">
      <c r="A123" s="239"/>
      <c r="B123" s="241" t="s">
        <v>61</v>
      </c>
      <c r="C123" s="242"/>
    </row>
    <row r="124" spans="1:4" s="58" customFormat="1" ht="21" hidden="1" customHeight="1" x14ac:dyDescent="0.25">
      <c r="A124" s="239"/>
      <c r="B124" s="243" t="s">
        <v>42</v>
      </c>
      <c r="C124" s="244"/>
      <c r="D124" s="57"/>
    </row>
    <row r="125" spans="1:4" s="53" customFormat="1" ht="21" hidden="1" customHeight="1" x14ac:dyDescent="0.25">
      <c r="A125" s="239"/>
      <c r="B125" s="245" t="s">
        <v>128</v>
      </c>
      <c r="C125" s="245"/>
      <c r="D125" s="53">
        <v>84.902600000000007</v>
      </c>
    </row>
    <row r="126" spans="1:4" s="61" customFormat="1" ht="21" hidden="1" customHeight="1" x14ac:dyDescent="0.3">
      <c r="A126" s="239"/>
      <c r="B126" s="59" t="s">
        <v>129</v>
      </c>
      <c r="C126" s="59"/>
      <c r="D126" s="60">
        <f t="shared" ref="D126" si="18">D122-D125</f>
        <v>3.2774000000000001</v>
      </c>
    </row>
    <row r="128" spans="1:4" x14ac:dyDescent="0.25">
      <c r="D128" s="76"/>
    </row>
  </sheetData>
  <mergeCells count="121">
    <mergeCell ref="A122:A126"/>
    <mergeCell ref="B122:C122"/>
    <mergeCell ref="B123:C123"/>
    <mergeCell ref="B124:C124"/>
    <mergeCell ref="B125:C125"/>
    <mergeCell ref="A117:A121"/>
    <mergeCell ref="B117:C117"/>
    <mergeCell ref="B118:C118"/>
    <mergeCell ref="B119:C119"/>
    <mergeCell ref="B120:C120"/>
    <mergeCell ref="B121:C121"/>
    <mergeCell ref="A111:A116"/>
    <mergeCell ref="B111:C111"/>
    <mergeCell ref="B112:C112"/>
    <mergeCell ref="B113:B114"/>
    <mergeCell ref="B115:C115"/>
    <mergeCell ref="B116:C116"/>
    <mergeCell ref="B104:C104"/>
    <mergeCell ref="A105:A110"/>
    <mergeCell ref="B105:C105"/>
    <mergeCell ref="B106:C106"/>
    <mergeCell ref="B107:B108"/>
    <mergeCell ref="B109:C109"/>
    <mergeCell ref="B110:C110"/>
    <mergeCell ref="A95:A98"/>
    <mergeCell ref="B95:C95"/>
    <mergeCell ref="B96:C96"/>
    <mergeCell ref="B97:C97"/>
    <mergeCell ref="B98:C98"/>
    <mergeCell ref="A99:A104"/>
    <mergeCell ref="B99:C99"/>
    <mergeCell ref="B100:C100"/>
    <mergeCell ref="B101:B102"/>
    <mergeCell ref="B103:C103"/>
    <mergeCell ref="A89:A94"/>
    <mergeCell ref="B89:C89"/>
    <mergeCell ref="B90:C90"/>
    <mergeCell ref="B91:B92"/>
    <mergeCell ref="B93:C93"/>
    <mergeCell ref="B94:C94"/>
    <mergeCell ref="B82:C82"/>
    <mergeCell ref="A83:A88"/>
    <mergeCell ref="B83:C83"/>
    <mergeCell ref="B84:C84"/>
    <mergeCell ref="B85:B86"/>
    <mergeCell ref="B87:C87"/>
    <mergeCell ref="B88:C88"/>
    <mergeCell ref="A73:A76"/>
    <mergeCell ref="B73:C73"/>
    <mergeCell ref="B74:C74"/>
    <mergeCell ref="B75:C75"/>
    <mergeCell ref="B76:C76"/>
    <mergeCell ref="A77:A82"/>
    <mergeCell ref="B77:C77"/>
    <mergeCell ref="B78:C78"/>
    <mergeCell ref="B79:B80"/>
    <mergeCell ref="B81:C81"/>
    <mergeCell ref="A67:A72"/>
    <mergeCell ref="B67:C67"/>
    <mergeCell ref="B68:C68"/>
    <mergeCell ref="B69:B70"/>
    <mergeCell ref="B71:C71"/>
    <mergeCell ref="B72:C72"/>
    <mergeCell ref="A57:A61"/>
    <mergeCell ref="B57:C57"/>
    <mergeCell ref="B58:C58"/>
    <mergeCell ref="B59:C59"/>
    <mergeCell ref="B61:C61"/>
    <mergeCell ref="A62:A66"/>
    <mergeCell ref="B62:C62"/>
    <mergeCell ref="B63:C63"/>
    <mergeCell ref="B64:C64"/>
    <mergeCell ref="B66:C66"/>
    <mergeCell ref="A46:A51"/>
    <mergeCell ref="B46:C46"/>
    <mergeCell ref="B47:B49"/>
    <mergeCell ref="A52:A56"/>
    <mergeCell ref="B52:C52"/>
    <mergeCell ref="B53:C53"/>
    <mergeCell ref="B54:C54"/>
    <mergeCell ref="B55:C55"/>
    <mergeCell ref="B56:C56"/>
    <mergeCell ref="A36:A39"/>
    <mergeCell ref="B37:C37"/>
    <mergeCell ref="A40:A45"/>
    <mergeCell ref="B40:C40"/>
    <mergeCell ref="B41:C41"/>
    <mergeCell ref="B42:C42"/>
    <mergeCell ref="B28:C28"/>
    <mergeCell ref="B29:C29"/>
    <mergeCell ref="B30:B31"/>
    <mergeCell ref="B32:C32"/>
    <mergeCell ref="B33:C33"/>
    <mergeCell ref="B34:C34"/>
    <mergeCell ref="A19:A22"/>
    <mergeCell ref="B19:C19"/>
    <mergeCell ref="B20:C20"/>
    <mergeCell ref="B21:C21"/>
    <mergeCell ref="B22:C22"/>
    <mergeCell ref="A23:A35"/>
    <mergeCell ref="B23:C23"/>
    <mergeCell ref="B24:C24"/>
    <mergeCell ref="B25:B26"/>
    <mergeCell ref="B27:C27"/>
    <mergeCell ref="B35:C35"/>
    <mergeCell ref="B12:C12"/>
    <mergeCell ref="B13:B14"/>
    <mergeCell ref="B15:C15"/>
    <mergeCell ref="B16:C16"/>
    <mergeCell ref="B17:C17"/>
    <mergeCell ref="B18:C18"/>
    <mergeCell ref="A3:A5"/>
    <mergeCell ref="B3:C3"/>
    <mergeCell ref="B4:C4"/>
    <mergeCell ref="B5:C5"/>
    <mergeCell ref="A6:A18"/>
    <mergeCell ref="B6:C6"/>
    <mergeCell ref="B7:C7"/>
    <mergeCell ref="B8:B9"/>
    <mergeCell ref="B10:C10"/>
    <mergeCell ref="B11:C1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H23" sqref="H23"/>
    </sheetView>
  </sheetViews>
  <sheetFormatPr defaultRowHeight="15" x14ac:dyDescent="0.25"/>
  <cols>
    <col min="5" max="5" width="40.28515625" customWidth="1"/>
  </cols>
  <sheetData>
    <row r="1" spans="1:5" s="131" customFormat="1" ht="33" customHeight="1" x14ac:dyDescent="0.25">
      <c r="A1" s="133" t="s">
        <v>251</v>
      </c>
    </row>
    <row r="2" spans="1:5" s="131" customFormat="1" ht="15.6" customHeight="1" x14ac:dyDescent="0.25">
      <c r="A2" s="253" t="s">
        <v>233</v>
      </c>
      <c r="B2" s="253"/>
      <c r="C2" s="253"/>
      <c r="D2" s="253"/>
      <c r="E2" s="253"/>
    </row>
    <row r="3" spans="1:5" s="131" customFormat="1" ht="15.75" x14ac:dyDescent="0.25">
      <c r="A3" s="254" t="s">
        <v>234</v>
      </c>
      <c r="B3" s="254"/>
      <c r="C3" s="254"/>
      <c r="D3" s="254"/>
      <c r="E3" s="254"/>
    </row>
    <row r="4" spans="1:5" s="131" customFormat="1" ht="15" customHeight="1" x14ac:dyDescent="0.25">
      <c r="A4" s="254" t="s">
        <v>235</v>
      </c>
      <c r="B4" s="254"/>
      <c r="C4" s="254"/>
      <c r="D4" s="254"/>
      <c r="E4" s="254"/>
    </row>
    <row r="5" spans="1:5" s="131" customFormat="1" ht="27" customHeight="1" x14ac:dyDescent="0.25">
      <c r="A5" s="254" t="s">
        <v>236</v>
      </c>
      <c r="B5" s="254"/>
      <c r="C5" s="254"/>
      <c r="D5" s="254"/>
      <c r="E5" s="254"/>
    </row>
    <row r="6" spans="1:5" s="131" customFormat="1" ht="16.149999999999999" customHeight="1" x14ac:dyDescent="0.25">
      <c r="A6" s="254" t="s">
        <v>237</v>
      </c>
      <c r="B6" s="254"/>
      <c r="C6" s="254"/>
      <c r="D6" s="254"/>
      <c r="E6" s="254"/>
    </row>
    <row r="7" spans="1:5" s="131" customFormat="1" ht="26.45" customHeight="1" x14ac:dyDescent="0.25">
      <c r="A7" s="254" t="s">
        <v>238</v>
      </c>
      <c r="B7" s="254"/>
      <c r="C7" s="254"/>
      <c r="D7" s="254"/>
      <c r="E7" s="254"/>
    </row>
    <row r="8" spans="1:5" s="131" customFormat="1" ht="15.75" x14ac:dyDescent="0.25">
      <c r="A8" s="254" t="s">
        <v>239</v>
      </c>
      <c r="B8" s="254"/>
      <c r="C8" s="254"/>
      <c r="D8" s="254"/>
      <c r="E8" s="254"/>
    </row>
    <row r="9" spans="1:5" s="131" customFormat="1" ht="15.75" x14ac:dyDescent="0.25">
      <c r="A9" s="254" t="s">
        <v>240</v>
      </c>
      <c r="B9" s="254"/>
      <c r="C9" s="254"/>
      <c r="D9" s="254"/>
      <c r="E9" s="254"/>
    </row>
    <row r="10" spans="1:5" s="131" customFormat="1" ht="15.75" x14ac:dyDescent="0.25">
      <c r="A10" s="254" t="s">
        <v>241</v>
      </c>
      <c r="B10" s="254"/>
      <c r="C10" s="254"/>
      <c r="D10" s="254"/>
      <c r="E10" s="254"/>
    </row>
    <row r="11" spans="1:5" s="131" customFormat="1" ht="15.75" x14ac:dyDescent="0.25">
      <c r="A11" s="254" t="s">
        <v>242</v>
      </c>
      <c r="B11" s="254"/>
      <c r="C11" s="254"/>
      <c r="D11" s="254"/>
      <c r="E11" s="254"/>
    </row>
    <row r="12" spans="1:5" s="131" customFormat="1" ht="15.75" x14ac:dyDescent="0.25">
      <c r="A12" s="255" t="s">
        <v>243</v>
      </c>
      <c r="B12" s="255"/>
      <c r="C12" s="255"/>
      <c r="D12" s="255"/>
      <c r="E12" s="255"/>
    </row>
    <row r="13" spans="1:5" s="131" customFormat="1" ht="15.75" x14ac:dyDescent="0.25">
      <c r="A13" s="255" t="s">
        <v>244</v>
      </c>
      <c r="B13" s="255"/>
      <c r="C13" s="255"/>
      <c r="D13" s="255"/>
      <c r="E13" s="255"/>
    </row>
    <row r="14" spans="1:5" s="131" customFormat="1" ht="15.75" x14ac:dyDescent="0.25">
      <c r="A14" s="255" t="s">
        <v>245</v>
      </c>
      <c r="B14" s="255"/>
      <c r="C14" s="255"/>
      <c r="D14" s="255"/>
      <c r="E14" s="255"/>
    </row>
    <row r="15" spans="1:5" s="131" customFormat="1" ht="15.75" x14ac:dyDescent="0.25">
      <c r="A15" s="255" t="s">
        <v>246</v>
      </c>
      <c r="B15" s="255"/>
      <c r="C15" s="255"/>
      <c r="D15" s="255"/>
      <c r="E15" s="255"/>
    </row>
    <row r="16" spans="1:5" s="131" customFormat="1" ht="15.75" x14ac:dyDescent="0.25">
      <c r="A16" s="255" t="s">
        <v>247</v>
      </c>
      <c r="B16" s="255"/>
      <c r="C16" s="255"/>
      <c r="D16" s="255"/>
      <c r="E16" s="255"/>
    </row>
    <row r="17" spans="1:5" s="131" customFormat="1" ht="15.75" x14ac:dyDescent="0.25">
      <c r="A17" s="255" t="s">
        <v>248</v>
      </c>
      <c r="B17" s="255"/>
      <c r="C17" s="255"/>
      <c r="D17" s="255"/>
      <c r="E17" s="255"/>
    </row>
    <row r="18" spans="1:5" s="131" customFormat="1" ht="15.75" x14ac:dyDescent="0.25">
      <c r="A18" s="255" t="s">
        <v>249</v>
      </c>
      <c r="B18" s="255"/>
      <c r="C18" s="255"/>
      <c r="D18" s="255"/>
      <c r="E18" s="255"/>
    </row>
    <row r="19" spans="1:5" s="131" customFormat="1" ht="15.75" x14ac:dyDescent="0.25">
      <c r="A19" s="141"/>
    </row>
  </sheetData>
  <mergeCells count="17">
    <mergeCell ref="A17:E17"/>
    <mergeCell ref="A18:E18"/>
    <mergeCell ref="A12:E12"/>
    <mergeCell ref="A13:E13"/>
    <mergeCell ref="A14:E14"/>
    <mergeCell ref="A15:E15"/>
    <mergeCell ref="A16:E16"/>
    <mergeCell ref="A7:E7"/>
    <mergeCell ref="A8:E8"/>
    <mergeCell ref="A9:E9"/>
    <mergeCell ref="A10:E10"/>
    <mergeCell ref="A11:E11"/>
    <mergeCell ref="A2:E2"/>
    <mergeCell ref="A3:E3"/>
    <mergeCell ref="A4:E4"/>
    <mergeCell ref="A5:E5"/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Общий свод данных</vt:lpstr>
      <vt:lpstr>IT-опрос</vt:lpstr>
      <vt:lpstr>информация для bus.gov</vt:lpstr>
      <vt:lpstr>Пожелания респондентов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2024-03-26T09:03:34Z</dcterms:modified>
</cp:coreProperties>
</file>